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615" windowWidth="27495" windowHeight="13230" activeTab="1"/>
  </bookViews>
  <sheets>
    <sheet name="Rekapitulace stavby" sheetId="1" r:id="rId1"/>
    <sheet name="00 - Vedlejší a ostatní n..." sheetId="2" r:id="rId2"/>
    <sheet name="01 - Výměna oken" sheetId="3" r:id="rId3"/>
  </sheets>
  <definedNames>
    <definedName name="_xlnm._FilterDatabase" localSheetId="1" hidden="1">'00 - Vedlejší a ostatní n...'!$C$120:$K$141</definedName>
    <definedName name="_xlnm._FilterDatabase" localSheetId="2" hidden="1">'01 - Výměna oken'!$C$131:$K$663</definedName>
    <definedName name="_xlnm.Print_Titles" localSheetId="1">'00 - Vedlejší a ostatní n...'!$120:$120</definedName>
    <definedName name="_xlnm.Print_Titles" localSheetId="2">'01 - Výměna oken'!$131:$131</definedName>
    <definedName name="_xlnm.Print_Titles" localSheetId="0">'Rekapitulace stavby'!$92:$92</definedName>
    <definedName name="_xlnm.Print_Area" localSheetId="1">'00 - Vedlejší a ostatní n...'!$C$82:$J$102,'00 - Vedlejší a ostatní n...'!$C$108:$K$141</definedName>
    <definedName name="_xlnm.Print_Area" localSheetId="2">'01 - Výměna oken'!$C$82:$J$113,'01 - Výměna oken'!$C$119:$K$663</definedName>
    <definedName name="_xlnm.Print_Area" localSheetId="0">'Rekapitulace stavby'!$D$4:$AO$76,'Rekapitulace stavby'!$C$82:$AQ$97</definedName>
  </definedNames>
  <calcPr calcId="145621"/>
</workbook>
</file>

<file path=xl/calcChain.xml><?xml version="1.0" encoding="utf-8"?>
<calcChain xmlns="http://schemas.openxmlformats.org/spreadsheetml/2006/main">
  <c r="J37" i="3" l="1"/>
  <c r="J36" i="3"/>
  <c r="AY96" i="1"/>
  <c r="J35" i="3"/>
  <c r="AX96" i="1"/>
  <c r="BI663" i="3"/>
  <c r="BH663" i="3"/>
  <c r="BG663" i="3"/>
  <c r="BF663" i="3"/>
  <c r="T663" i="3"/>
  <c r="R663" i="3"/>
  <c r="P663" i="3"/>
  <c r="BK663" i="3"/>
  <c r="J663" i="3"/>
  <c r="BE663" i="3" s="1"/>
  <c r="BI662" i="3"/>
  <c r="BH662" i="3"/>
  <c r="BG662" i="3"/>
  <c r="BF662" i="3"/>
  <c r="T662" i="3"/>
  <c r="R662" i="3"/>
  <c r="P662" i="3"/>
  <c r="BK662" i="3"/>
  <c r="J662" i="3"/>
  <c r="BE662" i="3"/>
  <c r="BI661" i="3"/>
  <c r="BH661" i="3"/>
  <c r="BG661" i="3"/>
  <c r="BF661" i="3"/>
  <c r="T661" i="3"/>
  <c r="R661" i="3"/>
  <c r="R654" i="3" s="1"/>
  <c r="P661" i="3"/>
  <c r="BK661" i="3"/>
  <c r="J661" i="3"/>
  <c r="BE661" i="3"/>
  <c r="BI660" i="3"/>
  <c r="BH660" i="3"/>
  <c r="BG660" i="3"/>
  <c r="BF660" i="3"/>
  <c r="T660" i="3"/>
  <c r="R660" i="3"/>
  <c r="P660" i="3"/>
  <c r="BK660" i="3"/>
  <c r="BK654" i="3" s="1"/>
  <c r="J654" i="3" s="1"/>
  <c r="J112" i="3" s="1"/>
  <c r="J660" i="3"/>
  <c r="BE660" i="3"/>
  <c r="BI655" i="3"/>
  <c r="BH655" i="3"/>
  <c r="BG655" i="3"/>
  <c r="BF655" i="3"/>
  <c r="T655" i="3"/>
  <c r="T654" i="3"/>
  <c r="R655" i="3"/>
  <c r="P655" i="3"/>
  <c r="P654" i="3"/>
  <c r="BK655" i="3"/>
  <c r="J655" i="3"/>
  <c r="BE655" i="3" s="1"/>
  <c r="BI653" i="3"/>
  <c r="BH653" i="3"/>
  <c r="BG653" i="3"/>
  <c r="BF653" i="3"/>
  <c r="T653" i="3"/>
  <c r="R653" i="3"/>
  <c r="P653" i="3"/>
  <c r="BK653" i="3"/>
  <c r="J653" i="3"/>
  <c r="BE653" i="3"/>
  <c r="BI652" i="3"/>
  <c r="BH652" i="3"/>
  <c r="BG652" i="3"/>
  <c r="BF652" i="3"/>
  <c r="T652" i="3"/>
  <c r="R652" i="3"/>
  <c r="P652" i="3"/>
  <c r="BK652" i="3"/>
  <c r="J652" i="3"/>
  <c r="BE652" i="3"/>
  <c r="BI648" i="3"/>
  <c r="BH648" i="3"/>
  <c r="BG648" i="3"/>
  <c r="BF648" i="3"/>
  <c r="T648" i="3"/>
  <c r="R648" i="3"/>
  <c r="P648" i="3"/>
  <c r="BK648" i="3"/>
  <c r="J648" i="3"/>
  <c r="BE648" i="3"/>
  <c r="BI647" i="3"/>
  <c r="BH647" i="3"/>
  <c r="BG647" i="3"/>
  <c r="BF647" i="3"/>
  <c r="T647" i="3"/>
  <c r="R647" i="3"/>
  <c r="P647" i="3"/>
  <c r="BK647" i="3"/>
  <c r="J647" i="3"/>
  <c r="BE647" i="3"/>
  <c r="BI646" i="3"/>
  <c r="BH646" i="3"/>
  <c r="BG646" i="3"/>
  <c r="BF646" i="3"/>
  <c r="T646" i="3"/>
  <c r="R646" i="3"/>
  <c r="P646" i="3"/>
  <c r="BK646" i="3"/>
  <c r="J646" i="3"/>
  <c r="BE646" i="3"/>
  <c r="BI624" i="3"/>
  <c r="BH624" i="3"/>
  <c r="BG624" i="3"/>
  <c r="BF624" i="3"/>
  <c r="T624" i="3"/>
  <c r="T623" i="3"/>
  <c r="R624" i="3"/>
  <c r="R623" i="3"/>
  <c r="P624" i="3"/>
  <c r="P623" i="3"/>
  <c r="BK624" i="3"/>
  <c r="BK623" i="3"/>
  <c r="J623" i="3" s="1"/>
  <c r="J111" i="3" s="1"/>
  <c r="J624" i="3"/>
  <c r="BE624" i="3" s="1"/>
  <c r="BI622" i="3"/>
  <c r="BH622" i="3"/>
  <c r="BG622" i="3"/>
  <c r="BF622" i="3"/>
  <c r="T622" i="3"/>
  <c r="R622" i="3"/>
  <c r="P622" i="3"/>
  <c r="BK622" i="3"/>
  <c r="J622" i="3"/>
  <c r="BE622" i="3" s="1"/>
  <c r="BI620" i="3"/>
  <c r="BH620" i="3"/>
  <c r="BG620" i="3"/>
  <c r="BF620" i="3"/>
  <c r="T620" i="3"/>
  <c r="R620" i="3"/>
  <c r="P620" i="3"/>
  <c r="BK620" i="3"/>
  <c r="J620" i="3"/>
  <c r="BE620" i="3"/>
  <c r="BI618" i="3"/>
  <c r="BH618" i="3"/>
  <c r="BG618" i="3"/>
  <c r="BF618" i="3"/>
  <c r="T618" i="3"/>
  <c r="T617" i="3"/>
  <c r="R618" i="3"/>
  <c r="R617" i="3"/>
  <c r="P618" i="3"/>
  <c r="P617" i="3"/>
  <c r="BK618" i="3"/>
  <c r="BK617" i="3"/>
  <c r="J617" i="3" s="1"/>
  <c r="J110" i="3" s="1"/>
  <c r="J618" i="3"/>
  <c r="BE618" i="3" s="1"/>
  <c r="BI616" i="3"/>
  <c r="BH616" i="3"/>
  <c r="BG616" i="3"/>
  <c r="BF616" i="3"/>
  <c r="T616" i="3"/>
  <c r="R616" i="3"/>
  <c r="P616" i="3"/>
  <c r="BK616" i="3"/>
  <c r="J616" i="3"/>
  <c r="BE616" i="3"/>
  <c r="BI615" i="3"/>
  <c r="BH615" i="3"/>
  <c r="BG615" i="3"/>
  <c r="BF615" i="3"/>
  <c r="T615" i="3"/>
  <c r="R615" i="3"/>
  <c r="P615" i="3"/>
  <c r="BK615" i="3"/>
  <c r="J615" i="3"/>
  <c r="BE615" i="3"/>
  <c r="BI614" i="3"/>
  <c r="BH614" i="3"/>
  <c r="BG614" i="3"/>
  <c r="BF614" i="3"/>
  <c r="T614" i="3"/>
  <c r="R614" i="3"/>
  <c r="P614" i="3"/>
  <c r="BK614" i="3"/>
  <c r="J614" i="3"/>
  <c r="BE614" i="3"/>
  <c r="BI613" i="3"/>
  <c r="BH613" i="3"/>
  <c r="BG613" i="3"/>
  <c r="BF613" i="3"/>
  <c r="T613" i="3"/>
  <c r="R613" i="3"/>
  <c r="P613" i="3"/>
  <c r="BK613" i="3"/>
  <c r="J613" i="3"/>
  <c r="BE613" i="3"/>
  <c r="BI612" i="3"/>
  <c r="BH612" i="3"/>
  <c r="BG612" i="3"/>
  <c r="BF612" i="3"/>
  <c r="T612" i="3"/>
  <c r="R612" i="3"/>
  <c r="P612" i="3"/>
  <c r="BK612" i="3"/>
  <c r="J612" i="3"/>
  <c r="BE612" i="3"/>
  <c r="BI610" i="3"/>
  <c r="BH610" i="3"/>
  <c r="BG610" i="3"/>
  <c r="BF610" i="3"/>
  <c r="T610" i="3"/>
  <c r="R610" i="3"/>
  <c r="R605" i="3" s="1"/>
  <c r="P610" i="3"/>
  <c r="BK610" i="3"/>
  <c r="J610" i="3"/>
  <c r="BE610" i="3"/>
  <c r="BI608" i="3"/>
  <c r="BH608" i="3"/>
  <c r="BG608" i="3"/>
  <c r="BF608" i="3"/>
  <c r="T608" i="3"/>
  <c r="R608" i="3"/>
  <c r="P608" i="3"/>
  <c r="BK608" i="3"/>
  <c r="BK605" i="3" s="1"/>
  <c r="J605" i="3" s="1"/>
  <c r="J109" i="3" s="1"/>
  <c r="J608" i="3"/>
  <c r="BE608" i="3"/>
  <c r="BI606" i="3"/>
  <c r="BH606" i="3"/>
  <c r="BG606" i="3"/>
  <c r="BF606" i="3"/>
  <c r="T606" i="3"/>
  <c r="T605" i="3"/>
  <c r="R606" i="3"/>
  <c r="P606" i="3"/>
  <c r="P605" i="3"/>
  <c r="BK606" i="3"/>
  <c r="J606" i="3"/>
  <c r="BE606" i="3" s="1"/>
  <c r="BI604" i="3"/>
  <c r="BH604" i="3"/>
  <c r="BG604" i="3"/>
  <c r="BF604" i="3"/>
  <c r="T604" i="3"/>
  <c r="R604" i="3"/>
  <c r="P604" i="3"/>
  <c r="BK604" i="3"/>
  <c r="J604" i="3"/>
  <c r="BE604" i="3"/>
  <c r="BI603" i="3"/>
  <c r="BH603" i="3"/>
  <c r="BG603" i="3"/>
  <c r="BF603" i="3"/>
  <c r="T603" i="3"/>
  <c r="R603" i="3"/>
  <c r="P603" i="3"/>
  <c r="BK603" i="3"/>
  <c r="J603" i="3"/>
  <c r="BE603" i="3"/>
  <c r="BI602" i="3"/>
  <c r="BH602" i="3"/>
  <c r="BG602" i="3"/>
  <c r="BF602" i="3"/>
  <c r="T602" i="3"/>
  <c r="R602" i="3"/>
  <c r="R599" i="3" s="1"/>
  <c r="P602" i="3"/>
  <c r="BK602" i="3"/>
  <c r="J602" i="3"/>
  <c r="BE602" i="3"/>
  <c r="BI601" i="3"/>
  <c r="BH601" i="3"/>
  <c r="BG601" i="3"/>
  <c r="BF601" i="3"/>
  <c r="T601" i="3"/>
  <c r="R601" i="3"/>
  <c r="P601" i="3"/>
  <c r="BK601" i="3"/>
  <c r="BK599" i="3" s="1"/>
  <c r="J599" i="3" s="1"/>
  <c r="J108" i="3" s="1"/>
  <c r="J601" i="3"/>
  <c r="BE601" i="3"/>
  <c r="BI600" i="3"/>
  <c r="BH600" i="3"/>
  <c r="BG600" i="3"/>
  <c r="BF600" i="3"/>
  <c r="T600" i="3"/>
  <c r="T599" i="3"/>
  <c r="R600" i="3"/>
  <c r="P600" i="3"/>
  <c r="P599" i="3"/>
  <c r="BK600" i="3"/>
  <c r="J600" i="3"/>
  <c r="BE600" i="3" s="1"/>
  <c r="BI598" i="3"/>
  <c r="BH598" i="3"/>
  <c r="BG598" i="3"/>
  <c r="BF598" i="3"/>
  <c r="T598" i="3"/>
  <c r="R598" i="3"/>
  <c r="P598" i="3"/>
  <c r="BK598" i="3"/>
  <c r="J598" i="3"/>
  <c r="BE598" i="3"/>
  <c r="BI597" i="3"/>
  <c r="BH597" i="3"/>
  <c r="BG597" i="3"/>
  <c r="BF597" i="3"/>
  <c r="T597" i="3"/>
  <c r="R597" i="3"/>
  <c r="P597" i="3"/>
  <c r="BK597" i="3"/>
  <c r="J597" i="3"/>
  <c r="BE597" i="3"/>
  <c r="BI596" i="3"/>
  <c r="BH596" i="3"/>
  <c r="BG596" i="3"/>
  <c r="BF596" i="3"/>
  <c r="T596" i="3"/>
  <c r="R596" i="3"/>
  <c r="P596" i="3"/>
  <c r="BK596" i="3"/>
  <c r="J596" i="3"/>
  <c r="BE596" i="3"/>
  <c r="BI595" i="3"/>
  <c r="BH595" i="3"/>
  <c r="BG595" i="3"/>
  <c r="BF595" i="3"/>
  <c r="T595" i="3"/>
  <c r="R595" i="3"/>
  <c r="P595" i="3"/>
  <c r="BK595" i="3"/>
  <c r="J595" i="3"/>
  <c r="BE595" i="3"/>
  <c r="BI592" i="3"/>
  <c r="BH592" i="3"/>
  <c r="BG592" i="3"/>
  <c r="BF592" i="3"/>
  <c r="T592" i="3"/>
  <c r="R592" i="3"/>
  <c r="P592" i="3"/>
  <c r="BK592" i="3"/>
  <c r="J592" i="3"/>
  <c r="BE592" i="3"/>
  <c r="BI589" i="3"/>
  <c r="BH589" i="3"/>
  <c r="BG589" i="3"/>
  <c r="BF589" i="3"/>
  <c r="T589" i="3"/>
  <c r="R589" i="3"/>
  <c r="P589" i="3"/>
  <c r="BK589" i="3"/>
  <c r="J589" i="3"/>
  <c r="BE589" i="3"/>
  <c r="BI585" i="3"/>
  <c r="BH585" i="3"/>
  <c r="BG585" i="3"/>
  <c r="BF585" i="3"/>
  <c r="T585" i="3"/>
  <c r="R585" i="3"/>
  <c r="P585" i="3"/>
  <c r="BK585" i="3"/>
  <c r="J585" i="3"/>
  <c r="BE585" i="3"/>
  <c r="BI580" i="3"/>
  <c r="BH580" i="3"/>
  <c r="BG580" i="3"/>
  <c r="BF580" i="3"/>
  <c r="T580" i="3"/>
  <c r="R580" i="3"/>
  <c r="P580" i="3"/>
  <c r="BK580" i="3"/>
  <c r="J580" i="3"/>
  <c r="BE580" i="3"/>
  <c r="BI577" i="3"/>
  <c r="BH577" i="3"/>
  <c r="BG577" i="3"/>
  <c r="BF577" i="3"/>
  <c r="T577" i="3"/>
  <c r="R577" i="3"/>
  <c r="P577" i="3"/>
  <c r="BK577" i="3"/>
  <c r="J577" i="3"/>
  <c r="BE577" i="3"/>
  <c r="BI574" i="3"/>
  <c r="BH574" i="3"/>
  <c r="BG574" i="3"/>
  <c r="BF574" i="3"/>
  <c r="T574" i="3"/>
  <c r="R574" i="3"/>
  <c r="P574" i="3"/>
  <c r="BK574" i="3"/>
  <c r="J574" i="3"/>
  <c r="BE574" i="3"/>
  <c r="BI571" i="3"/>
  <c r="BH571" i="3"/>
  <c r="BG571" i="3"/>
  <c r="BF571" i="3"/>
  <c r="T571" i="3"/>
  <c r="R571" i="3"/>
  <c r="P571" i="3"/>
  <c r="BK571" i="3"/>
  <c r="J571" i="3"/>
  <c r="BE571" i="3"/>
  <c r="BI567" i="3"/>
  <c r="BH567" i="3"/>
  <c r="BG567" i="3"/>
  <c r="BF567" i="3"/>
  <c r="T567" i="3"/>
  <c r="R567" i="3"/>
  <c r="P567" i="3"/>
  <c r="BK567" i="3"/>
  <c r="J567" i="3"/>
  <c r="BE567" i="3"/>
  <c r="BI564" i="3"/>
  <c r="BH564" i="3"/>
  <c r="BG564" i="3"/>
  <c r="BF564" i="3"/>
  <c r="T564" i="3"/>
  <c r="R564" i="3"/>
  <c r="P564" i="3"/>
  <c r="BK564" i="3"/>
  <c r="J564" i="3"/>
  <c r="BE564" i="3"/>
  <c r="BI558" i="3"/>
  <c r="BH558" i="3"/>
  <c r="BG558" i="3"/>
  <c r="BF558" i="3"/>
  <c r="T558" i="3"/>
  <c r="R558" i="3"/>
  <c r="P558" i="3"/>
  <c r="BK558" i="3"/>
  <c r="J558" i="3"/>
  <c r="BE558" i="3"/>
  <c r="BI553" i="3"/>
  <c r="BH553" i="3"/>
  <c r="BG553" i="3"/>
  <c r="BF553" i="3"/>
  <c r="T553" i="3"/>
  <c r="R553" i="3"/>
  <c r="P553" i="3"/>
  <c r="BK553" i="3"/>
  <c r="J553" i="3"/>
  <c r="BE553" i="3"/>
  <c r="BI551" i="3"/>
  <c r="BH551" i="3"/>
  <c r="BG551" i="3"/>
  <c r="BF551" i="3"/>
  <c r="T551" i="3"/>
  <c r="R551" i="3"/>
  <c r="P551" i="3"/>
  <c r="BK551" i="3"/>
  <c r="J551" i="3"/>
  <c r="BE551" i="3"/>
  <c r="BI549" i="3"/>
  <c r="BH549" i="3"/>
  <c r="BG549" i="3"/>
  <c r="BF549" i="3"/>
  <c r="T549" i="3"/>
  <c r="R549" i="3"/>
  <c r="P549" i="3"/>
  <c r="BK549" i="3"/>
  <c r="J549" i="3"/>
  <c r="BE549" i="3"/>
  <c r="BI547" i="3"/>
  <c r="BH547" i="3"/>
  <c r="BG547" i="3"/>
  <c r="BF547" i="3"/>
  <c r="T547" i="3"/>
  <c r="R547" i="3"/>
  <c r="P547" i="3"/>
  <c r="BK547" i="3"/>
  <c r="J547" i="3"/>
  <c r="BE547" i="3"/>
  <c r="BI545" i="3"/>
  <c r="BH545" i="3"/>
  <c r="BG545" i="3"/>
  <c r="BF545" i="3"/>
  <c r="T545" i="3"/>
  <c r="R545" i="3"/>
  <c r="P545" i="3"/>
  <c r="BK545" i="3"/>
  <c r="J545" i="3"/>
  <c r="BE545" i="3"/>
  <c r="BI543" i="3"/>
  <c r="BH543" i="3"/>
  <c r="BG543" i="3"/>
  <c r="BF543" i="3"/>
  <c r="T543" i="3"/>
  <c r="R543" i="3"/>
  <c r="P543" i="3"/>
  <c r="BK543" i="3"/>
  <c r="J543" i="3"/>
  <c r="BE543" i="3"/>
  <c r="BI541" i="3"/>
  <c r="BH541" i="3"/>
  <c r="BG541" i="3"/>
  <c r="BF541" i="3"/>
  <c r="T541" i="3"/>
  <c r="R541" i="3"/>
  <c r="P541" i="3"/>
  <c r="BK541" i="3"/>
  <c r="J541" i="3"/>
  <c r="BE541" i="3"/>
  <c r="BI539" i="3"/>
  <c r="BH539" i="3"/>
  <c r="BG539" i="3"/>
  <c r="BF539" i="3"/>
  <c r="T539" i="3"/>
  <c r="R539" i="3"/>
  <c r="P539" i="3"/>
  <c r="BK539" i="3"/>
  <c r="J539" i="3"/>
  <c r="BE539" i="3"/>
  <c r="BI530" i="3"/>
  <c r="BH530" i="3"/>
  <c r="BG530" i="3"/>
  <c r="BF530" i="3"/>
  <c r="T530" i="3"/>
  <c r="R530" i="3"/>
  <c r="P530" i="3"/>
  <c r="BK530" i="3"/>
  <c r="J530" i="3"/>
  <c r="BE530" i="3"/>
  <c r="BI528" i="3"/>
  <c r="BH528" i="3"/>
  <c r="BG528" i="3"/>
  <c r="BF528" i="3"/>
  <c r="T528" i="3"/>
  <c r="R528" i="3"/>
  <c r="P528" i="3"/>
  <c r="BK528" i="3"/>
  <c r="J528" i="3"/>
  <c r="BE528" i="3"/>
  <c r="BI526" i="3"/>
  <c r="BH526" i="3"/>
  <c r="BG526" i="3"/>
  <c r="BF526" i="3"/>
  <c r="T526" i="3"/>
  <c r="R526" i="3"/>
  <c r="P526" i="3"/>
  <c r="BK526" i="3"/>
  <c r="J526" i="3"/>
  <c r="BE526" i="3"/>
  <c r="BI524" i="3"/>
  <c r="BH524" i="3"/>
  <c r="BG524" i="3"/>
  <c r="BF524" i="3"/>
  <c r="T524" i="3"/>
  <c r="R524" i="3"/>
  <c r="P524" i="3"/>
  <c r="BK524" i="3"/>
  <c r="J524" i="3"/>
  <c r="BE524" i="3"/>
  <c r="BI522" i="3"/>
  <c r="BH522" i="3"/>
  <c r="BG522" i="3"/>
  <c r="BF522" i="3"/>
  <c r="T522" i="3"/>
  <c r="R522" i="3"/>
  <c r="P522" i="3"/>
  <c r="BK522" i="3"/>
  <c r="J522" i="3"/>
  <c r="BE522" i="3"/>
  <c r="BI517" i="3"/>
  <c r="BH517" i="3"/>
  <c r="BG517" i="3"/>
  <c r="BF517" i="3"/>
  <c r="T517" i="3"/>
  <c r="R517" i="3"/>
  <c r="P517" i="3"/>
  <c r="BK517" i="3"/>
  <c r="J517" i="3"/>
  <c r="BE517" i="3"/>
  <c r="BI514" i="3"/>
  <c r="BH514" i="3"/>
  <c r="BG514" i="3"/>
  <c r="BF514" i="3"/>
  <c r="T514" i="3"/>
  <c r="R514" i="3"/>
  <c r="P514" i="3"/>
  <c r="BK514" i="3"/>
  <c r="J514" i="3"/>
  <c r="BE514" i="3"/>
  <c r="BI507" i="3"/>
  <c r="BH507" i="3"/>
  <c r="BG507" i="3"/>
  <c r="BF507" i="3"/>
  <c r="T507" i="3"/>
  <c r="R507" i="3"/>
  <c r="P507" i="3"/>
  <c r="BK507" i="3"/>
  <c r="J507" i="3"/>
  <c r="BE507" i="3"/>
  <c r="BI490" i="3"/>
  <c r="BH490" i="3"/>
  <c r="BG490" i="3"/>
  <c r="BF490" i="3"/>
  <c r="T490" i="3"/>
  <c r="R490" i="3"/>
  <c r="R480" i="3" s="1"/>
  <c r="P490" i="3"/>
  <c r="BK490" i="3"/>
  <c r="J490" i="3"/>
  <c r="BE490" i="3"/>
  <c r="BI489" i="3"/>
  <c r="BH489" i="3"/>
  <c r="BG489" i="3"/>
  <c r="BF489" i="3"/>
  <c r="T489" i="3"/>
  <c r="R489" i="3"/>
  <c r="P489" i="3"/>
  <c r="BK489" i="3"/>
  <c r="BK480" i="3" s="1"/>
  <c r="J480" i="3" s="1"/>
  <c r="J107" i="3" s="1"/>
  <c r="J489" i="3"/>
  <c r="BE489" i="3"/>
  <c r="BI481" i="3"/>
  <c r="BH481" i="3"/>
  <c r="BG481" i="3"/>
  <c r="BF481" i="3"/>
  <c r="T481" i="3"/>
  <c r="T480" i="3"/>
  <c r="R481" i="3"/>
  <c r="P481" i="3"/>
  <c r="P480" i="3"/>
  <c r="BK481" i="3"/>
  <c r="J481" i="3"/>
  <c r="BE481" i="3" s="1"/>
  <c r="BI479" i="3"/>
  <c r="BH479" i="3"/>
  <c r="BG479" i="3"/>
  <c r="BF479" i="3"/>
  <c r="T479" i="3"/>
  <c r="R479" i="3"/>
  <c r="P479" i="3"/>
  <c r="BK479" i="3"/>
  <c r="J479" i="3"/>
  <c r="BE479" i="3"/>
  <c r="BI478" i="3"/>
  <c r="BH478" i="3"/>
  <c r="BG478" i="3"/>
  <c r="BF478" i="3"/>
  <c r="T478" i="3"/>
  <c r="R478" i="3"/>
  <c r="P478" i="3"/>
  <c r="BK478" i="3"/>
  <c r="J478" i="3"/>
  <c r="BE478" i="3"/>
  <c r="BI477" i="3"/>
  <c r="BH477" i="3"/>
  <c r="BG477" i="3"/>
  <c r="BF477" i="3"/>
  <c r="T477" i="3"/>
  <c r="R477" i="3"/>
  <c r="P477" i="3"/>
  <c r="BK477" i="3"/>
  <c r="J477" i="3"/>
  <c r="BE477" i="3"/>
  <c r="BI470" i="3"/>
  <c r="BH470" i="3"/>
  <c r="BG470" i="3"/>
  <c r="BF470" i="3"/>
  <c r="T470" i="3"/>
  <c r="R470" i="3"/>
  <c r="P470" i="3"/>
  <c r="BK470" i="3"/>
  <c r="J470" i="3"/>
  <c r="BE470" i="3"/>
  <c r="BI466" i="3"/>
  <c r="BH466" i="3"/>
  <c r="BG466" i="3"/>
  <c r="BF466" i="3"/>
  <c r="T466" i="3"/>
  <c r="R466" i="3"/>
  <c r="P466" i="3"/>
  <c r="BK466" i="3"/>
  <c r="J466" i="3"/>
  <c r="BE466" i="3"/>
  <c r="BI461" i="3"/>
  <c r="BH461" i="3"/>
  <c r="BG461" i="3"/>
  <c r="BF461" i="3"/>
  <c r="T461" i="3"/>
  <c r="T460" i="3"/>
  <c r="T459" i="3" s="1"/>
  <c r="R461" i="3"/>
  <c r="R460" i="3" s="1"/>
  <c r="R459" i="3" s="1"/>
  <c r="P461" i="3"/>
  <c r="P460" i="3"/>
  <c r="P459" i="3" s="1"/>
  <c r="BK461" i="3"/>
  <c r="BK460" i="3" s="1"/>
  <c r="J461" i="3"/>
  <c r="BE461" i="3"/>
  <c r="BI458" i="3"/>
  <c r="BH458" i="3"/>
  <c r="BG458" i="3"/>
  <c r="BF458" i="3"/>
  <c r="T458" i="3"/>
  <c r="R458" i="3"/>
  <c r="P458" i="3"/>
  <c r="BK458" i="3"/>
  <c r="J458" i="3"/>
  <c r="BE458" i="3"/>
  <c r="BI457" i="3"/>
  <c r="BH457" i="3"/>
  <c r="BG457" i="3"/>
  <c r="BF457" i="3"/>
  <c r="T457" i="3"/>
  <c r="T456" i="3"/>
  <c r="R457" i="3"/>
  <c r="R456" i="3"/>
  <c r="P457" i="3"/>
  <c r="P456" i="3"/>
  <c r="BK457" i="3"/>
  <c r="BK456" i="3"/>
  <c r="J456" i="3" s="1"/>
  <c r="J104" i="3" s="1"/>
  <c r="J457" i="3"/>
  <c r="BE457" i="3" s="1"/>
  <c r="BI455" i="3"/>
  <c r="BH455" i="3"/>
  <c r="BG455" i="3"/>
  <c r="BF455" i="3"/>
  <c r="T455" i="3"/>
  <c r="R455" i="3"/>
  <c r="P455" i="3"/>
  <c r="BK455" i="3"/>
  <c r="J455" i="3"/>
  <c r="BE455" i="3"/>
  <c r="BI454" i="3"/>
  <c r="BH454" i="3"/>
  <c r="BG454" i="3"/>
  <c r="BF454" i="3"/>
  <c r="T454" i="3"/>
  <c r="R454" i="3"/>
  <c r="P454" i="3"/>
  <c r="BK454" i="3"/>
  <c r="BK449" i="3" s="1"/>
  <c r="J449" i="3" s="1"/>
  <c r="J103" i="3" s="1"/>
  <c r="J454" i="3"/>
  <c r="BE454" i="3" s="1"/>
  <c r="BI453" i="3"/>
  <c r="BH453" i="3"/>
  <c r="BG453" i="3"/>
  <c r="BF453" i="3"/>
  <c r="T453" i="3"/>
  <c r="R453" i="3"/>
  <c r="P453" i="3"/>
  <c r="BK453" i="3"/>
  <c r="J453" i="3"/>
  <c r="BE453" i="3"/>
  <c r="BI451" i="3"/>
  <c r="BH451" i="3"/>
  <c r="BG451" i="3"/>
  <c r="BF451" i="3"/>
  <c r="T451" i="3"/>
  <c r="R451" i="3"/>
  <c r="P451" i="3"/>
  <c r="BK451" i="3"/>
  <c r="J451" i="3"/>
  <c r="BE451" i="3"/>
  <c r="BI450" i="3"/>
  <c r="BH450" i="3"/>
  <c r="BG450" i="3"/>
  <c r="BF450" i="3"/>
  <c r="T450" i="3"/>
  <c r="T449" i="3"/>
  <c r="R450" i="3"/>
  <c r="R449" i="3"/>
  <c r="P450" i="3"/>
  <c r="P449" i="3"/>
  <c r="BK450" i="3"/>
  <c r="J450" i="3"/>
  <c r="BE450" i="3" s="1"/>
  <c r="BI445" i="3"/>
  <c r="BH445" i="3"/>
  <c r="BG445" i="3"/>
  <c r="BF445" i="3"/>
  <c r="T445" i="3"/>
  <c r="R445" i="3"/>
  <c r="P445" i="3"/>
  <c r="BK445" i="3"/>
  <c r="J445" i="3"/>
  <c r="BE445" i="3"/>
  <c r="BI441" i="3"/>
  <c r="BH441" i="3"/>
  <c r="BG441" i="3"/>
  <c r="BF441" i="3"/>
  <c r="T441" i="3"/>
  <c r="R441" i="3"/>
  <c r="P441" i="3"/>
  <c r="BK441" i="3"/>
  <c r="J441" i="3"/>
  <c r="BE441" i="3"/>
  <c r="BI433" i="3"/>
  <c r="BH433" i="3"/>
  <c r="BG433" i="3"/>
  <c r="BF433" i="3"/>
  <c r="T433" i="3"/>
  <c r="R433" i="3"/>
  <c r="P433" i="3"/>
  <c r="BK433" i="3"/>
  <c r="J433" i="3"/>
  <c r="BE433" i="3"/>
  <c r="BI402" i="3"/>
  <c r="BH402" i="3"/>
  <c r="BG402" i="3"/>
  <c r="BF402" i="3"/>
  <c r="T402" i="3"/>
  <c r="R402" i="3"/>
  <c r="P402" i="3"/>
  <c r="BK402" i="3"/>
  <c r="J402" i="3"/>
  <c r="BE402" i="3"/>
  <c r="BI398" i="3"/>
  <c r="BH398" i="3"/>
  <c r="BG398" i="3"/>
  <c r="BF398" i="3"/>
  <c r="T398" i="3"/>
  <c r="R398" i="3"/>
  <c r="P398" i="3"/>
  <c r="BK398" i="3"/>
  <c r="J398" i="3"/>
  <c r="BE398" i="3"/>
  <c r="BI394" i="3"/>
  <c r="BH394" i="3"/>
  <c r="BG394" i="3"/>
  <c r="BF394" i="3"/>
  <c r="T394" i="3"/>
  <c r="R394" i="3"/>
  <c r="P394" i="3"/>
  <c r="BK394" i="3"/>
  <c r="J394" i="3"/>
  <c r="BE394" i="3"/>
  <c r="BI380" i="3"/>
  <c r="BH380" i="3"/>
  <c r="BG380" i="3"/>
  <c r="BF380" i="3"/>
  <c r="T380" i="3"/>
  <c r="R380" i="3"/>
  <c r="P380" i="3"/>
  <c r="BK380" i="3"/>
  <c r="J380" i="3"/>
  <c r="BE380" i="3"/>
  <c r="BI366" i="3"/>
  <c r="BH366" i="3"/>
  <c r="BG366" i="3"/>
  <c r="BF366" i="3"/>
  <c r="T366" i="3"/>
  <c r="R366" i="3"/>
  <c r="R353" i="3" s="1"/>
  <c r="P366" i="3"/>
  <c r="BK366" i="3"/>
  <c r="J366" i="3"/>
  <c r="BE366" i="3"/>
  <c r="BI358" i="3"/>
  <c r="BH358" i="3"/>
  <c r="BG358" i="3"/>
  <c r="BF358" i="3"/>
  <c r="T358" i="3"/>
  <c r="R358" i="3"/>
  <c r="P358" i="3"/>
  <c r="BK358" i="3"/>
  <c r="BK353" i="3" s="1"/>
  <c r="J353" i="3" s="1"/>
  <c r="J102" i="3" s="1"/>
  <c r="J358" i="3"/>
  <c r="BE358" i="3"/>
  <c r="BI354" i="3"/>
  <c r="BH354" i="3"/>
  <c r="BG354" i="3"/>
  <c r="BF354" i="3"/>
  <c r="T354" i="3"/>
  <c r="T353" i="3"/>
  <c r="R354" i="3"/>
  <c r="P354" i="3"/>
  <c r="P353" i="3"/>
  <c r="BK354" i="3"/>
  <c r="J354" i="3"/>
  <c r="BE354" i="3" s="1"/>
  <c r="BI351" i="3"/>
  <c r="BH351" i="3"/>
  <c r="BG351" i="3"/>
  <c r="BF351" i="3"/>
  <c r="T351" i="3"/>
  <c r="R351" i="3"/>
  <c r="P351" i="3"/>
  <c r="BK351" i="3"/>
  <c r="BK344" i="3" s="1"/>
  <c r="J344" i="3" s="1"/>
  <c r="J101" i="3" s="1"/>
  <c r="J351" i="3"/>
  <c r="BE351" i="3" s="1"/>
  <c r="BI349" i="3"/>
  <c r="BH349" i="3"/>
  <c r="BG349" i="3"/>
  <c r="BF349" i="3"/>
  <c r="T349" i="3"/>
  <c r="R349" i="3"/>
  <c r="P349" i="3"/>
  <c r="BK349" i="3"/>
  <c r="J349" i="3"/>
  <c r="BE349" i="3"/>
  <c r="BI347" i="3"/>
  <c r="BH347" i="3"/>
  <c r="BG347" i="3"/>
  <c r="BF347" i="3"/>
  <c r="T347" i="3"/>
  <c r="R347" i="3"/>
  <c r="P347" i="3"/>
  <c r="BK347" i="3"/>
  <c r="J347" i="3"/>
  <c r="BE347" i="3"/>
  <c r="BI345" i="3"/>
  <c r="BH345" i="3"/>
  <c r="BG345" i="3"/>
  <c r="BF345" i="3"/>
  <c r="T345" i="3"/>
  <c r="T344" i="3"/>
  <c r="R345" i="3"/>
  <c r="R344" i="3"/>
  <c r="P345" i="3"/>
  <c r="P344" i="3"/>
  <c r="BK345" i="3"/>
  <c r="J345" i="3"/>
  <c r="BE345" i="3" s="1"/>
  <c r="BI343" i="3"/>
  <c r="BH343" i="3"/>
  <c r="BG343" i="3"/>
  <c r="BF343" i="3"/>
  <c r="T343" i="3"/>
  <c r="R343" i="3"/>
  <c r="P343" i="3"/>
  <c r="BK343" i="3"/>
  <c r="J343" i="3"/>
  <c r="BE343" i="3"/>
  <c r="BI341" i="3"/>
  <c r="BH341" i="3"/>
  <c r="BG341" i="3"/>
  <c r="BF341" i="3"/>
  <c r="T341" i="3"/>
  <c r="R341" i="3"/>
  <c r="P341" i="3"/>
  <c r="BK341" i="3"/>
  <c r="J341" i="3"/>
  <c r="BE341" i="3"/>
  <c r="BI339" i="3"/>
  <c r="BH339" i="3"/>
  <c r="BG339" i="3"/>
  <c r="BF339" i="3"/>
  <c r="T339" i="3"/>
  <c r="R339" i="3"/>
  <c r="P339" i="3"/>
  <c r="BK339" i="3"/>
  <c r="J339" i="3"/>
  <c r="BE339" i="3"/>
  <c r="BI337" i="3"/>
  <c r="BH337" i="3"/>
  <c r="BG337" i="3"/>
  <c r="BF337" i="3"/>
  <c r="T337" i="3"/>
  <c r="R337" i="3"/>
  <c r="P337" i="3"/>
  <c r="BK337" i="3"/>
  <c r="J337" i="3"/>
  <c r="BE337" i="3"/>
  <c r="BI335" i="3"/>
  <c r="BH335" i="3"/>
  <c r="BG335" i="3"/>
  <c r="BF335" i="3"/>
  <c r="T335" i="3"/>
  <c r="R335" i="3"/>
  <c r="P335" i="3"/>
  <c r="BK335" i="3"/>
  <c r="J335" i="3"/>
  <c r="BE335" i="3"/>
  <c r="BI333" i="3"/>
  <c r="BH333" i="3"/>
  <c r="BG333" i="3"/>
  <c r="BF333" i="3"/>
  <c r="T333" i="3"/>
  <c r="R333" i="3"/>
  <c r="P333" i="3"/>
  <c r="BK333" i="3"/>
  <c r="J333" i="3"/>
  <c r="BE333" i="3"/>
  <c r="BI332" i="3"/>
  <c r="BH332" i="3"/>
  <c r="BG332" i="3"/>
  <c r="BF332" i="3"/>
  <c r="T332" i="3"/>
  <c r="R332" i="3"/>
  <c r="P332" i="3"/>
  <c r="BK332" i="3"/>
  <c r="J332" i="3"/>
  <c r="BE332" i="3"/>
  <c r="BI310" i="3"/>
  <c r="BH310" i="3"/>
  <c r="BG310" i="3"/>
  <c r="BF310" i="3"/>
  <c r="T310" i="3"/>
  <c r="R310" i="3"/>
  <c r="P310" i="3"/>
  <c r="BK310" i="3"/>
  <c r="J310" i="3"/>
  <c r="BE310" i="3"/>
  <c r="BI288" i="3"/>
  <c r="BH288" i="3"/>
  <c r="BG288" i="3"/>
  <c r="BF288" i="3"/>
  <c r="T288" i="3"/>
  <c r="R288" i="3"/>
  <c r="P288" i="3"/>
  <c r="BK288" i="3"/>
  <c r="J288" i="3"/>
  <c r="BE288" i="3"/>
  <c r="BI266" i="3"/>
  <c r="BH266" i="3"/>
  <c r="BG266" i="3"/>
  <c r="BF266" i="3"/>
  <c r="T266" i="3"/>
  <c r="R266" i="3"/>
  <c r="P266" i="3"/>
  <c r="BK266" i="3"/>
  <c r="J266" i="3"/>
  <c r="BE266" i="3"/>
  <c r="BI264" i="3"/>
  <c r="BH264" i="3"/>
  <c r="BG264" i="3"/>
  <c r="BF264" i="3"/>
  <c r="T264" i="3"/>
  <c r="R264" i="3"/>
  <c r="P264" i="3"/>
  <c r="BK264" i="3"/>
  <c r="J264" i="3"/>
  <c r="BE264" i="3"/>
  <c r="BI248" i="3"/>
  <c r="BH248" i="3"/>
  <c r="BG248" i="3"/>
  <c r="BF248" i="3"/>
  <c r="T248" i="3"/>
  <c r="R248" i="3"/>
  <c r="P248" i="3"/>
  <c r="BK248" i="3"/>
  <c r="J248" i="3"/>
  <c r="BE248" i="3"/>
  <c r="BI232" i="3"/>
  <c r="BH232" i="3"/>
  <c r="BG232" i="3"/>
  <c r="BF232" i="3"/>
  <c r="T232" i="3"/>
  <c r="T231" i="3"/>
  <c r="R232" i="3"/>
  <c r="R231" i="3"/>
  <c r="P232" i="3"/>
  <c r="P231" i="3"/>
  <c r="BK232" i="3"/>
  <c r="BK231" i="3"/>
  <c r="J231" i="3" s="1"/>
  <c r="J100" i="3" s="1"/>
  <c r="J232" i="3"/>
  <c r="BE232" i="3" s="1"/>
  <c r="BI201" i="3"/>
  <c r="BH201" i="3"/>
  <c r="BG201" i="3"/>
  <c r="BF201" i="3"/>
  <c r="T201" i="3"/>
  <c r="R201" i="3"/>
  <c r="P201" i="3"/>
  <c r="BK201" i="3"/>
  <c r="J201" i="3"/>
  <c r="BE201" i="3"/>
  <c r="BI192" i="3"/>
  <c r="BH192" i="3"/>
  <c r="BG192" i="3"/>
  <c r="BF192" i="3"/>
  <c r="T192" i="3"/>
  <c r="R192" i="3"/>
  <c r="R155" i="3" s="1"/>
  <c r="P192" i="3"/>
  <c r="BK192" i="3"/>
  <c r="J192" i="3"/>
  <c r="BE192" i="3"/>
  <c r="BI187" i="3"/>
  <c r="BH187" i="3"/>
  <c r="BG187" i="3"/>
  <c r="BF187" i="3"/>
  <c r="T187" i="3"/>
  <c r="R187" i="3"/>
  <c r="P187" i="3"/>
  <c r="BK187" i="3"/>
  <c r="BK155" i="3" s="1"/>
  <c r="J155" i="3" s="1"/>
  <c r="J99" i="3" s="1"/>
  <c r="J187" i="3"/>
  <c r="BE187" i="3"/>
  <c r="BI156" i="3"/>
  <c r="BH156" i="3"/>
  <c r="BG156" i="3"/>
  <c r="BF156" i="3"/>
  <c r="T156" i="3"/>
  <c r="T155" i="3"/>
  <c r="R156" i="3"/>
  <c r="P156" i="3"/>
  <c r="P155" i="3"/>
  <c r="BK156" i="3"/>
  <c r="J156" i="3"/>
  <c r="BE156" i="3" s="1"/>
  <c r="BI148" i="3"/>
  <c r="BH148" i="3"/>
  <c r="BG148" i="3"/>
  <c r="BF148" i="3"/>
  <c r="T148" i="3"/>
  <c r="R148" i="3"/>
  <c r="R134" i="3" s="1"/>
  <c r="R133" i="3" s="1"/>
  <c r="R132" i="3" s="1"/>
  <c r="P148" i="3"/>
  <c r="BK148" i="3"/>
  <c r="J148" i="3"/>
  <c r="BE148" i="3"/>
  <c r="BI143" i="3"/>
  <c r="BH143" i="3"/>
  <c r="BG143" i="3"/>
  <c r="BF143" i="3"/>
  <c r="T143" i="3"/>
  <c r="R143" i="3"/>
  <c r="P143" i="3"/>
  <c r="BK143" i="3"/>
  <c r="J143" i="3"/>
  <c r="BE143" i="3"/>
  <c r="BI135" i="3"/>
  <c r="F37" i="3"/>
  <c r="BD96" i="1" s="1"/>
  <c r="BH135" i="3"/>
  <c r="F36" i="3" s="1"/>
  <c r="BC96" i="1" s="1"/>
  <c r="BG135" i="3"/>
  <c r="F35" i="3"/>
  <c r="BB96" i="1" s="1"/>
  <c r="BF135" i="3"/>
  <c r="F34" i="3" s="1"/>
  <c r="BA96" i="1" s="1"/>
  <c r="T135" i="3"/>
  <c r="T134" i="3"/>
  <c r="R135" i="3"/>
  <c r="P135" i="3"/>
  <c r="P134" i="3"/>
  <c r="P133" i="3" s="1"/>
  <c r="P132" i="3" s="1"/>
  <c r="AU96" i="1" s="1"/>
  <c r="BK135" i="3"/>
  <c r="BK134" i="3" s="1"/>
  <c r="J135" i="3"/>
  <c r="BE135" i="3" s="1"/>
  <c r="J129" i="3"/>
  <c r="J128" i="3"/>
  <c r="F128" i="3"/>
  <c r="F126" i="3"/>
  <c r="E124" i="3"/>
  <c r="J92" i="3"/>
  <c r="J91" i="3"/>
  <c r="F91" i="3"/>
  <c r="F89" i="3"/>
  <c r="E87" i="3"/>
  <c r="J18" i="3"/>
  <c r="E18" i="3"/>
  <c r="F129" i="3" s="1"/>
  <c r="J17" i="3"/>
  <c r="J12" i="3"/>
  <c r="J126" i="3" s="1"/>
  <c r="E7" i="3"/>
  <c r="E85" i="3" s="1"/>
  <c r="E122" i="3"/>
  <c r="J37" i="2"/>
  <c r="J36" i="2"/>
  <c r="AY95" i="1"/>
  <c r="J35" i="2"/>
  <c r="AX95" i="1"/>
  <c r="BI140" i="2"/>
  <c r="BH140" i="2"/>
  <c r="BG140" i="2"/>
  <c r="BF140" i="2"/>
  <c r="T140" i="2"/>
  <c r="T139" i="2"/>
  <c r="R140" i="2"/>
  <c r="R139" i="2"/>
  <c r="P140" i="2"/>
  <c r="P139" i="2"/>
  <c r="BK140" i="2"/>
  <c r="BK139" i="2"/>
  <c r="J139" i="2" s="1"/>
  <c r="J101" i="2" s="1"/>
  <c r="J140" i="2"/>
  <c r="BE140" i="2" s="1"/>
  <c r="BI138" i="2"/>
  <c r="BH138" i="2"/>
  <c r="BG138" i="2"/>
  <c r="BF138" i="2"/>
  <c r="T138" i="2"/>
  <c r="T137" i="2"/>
  <c r="R138" i="2"/>
  <c r="R137" i="2"/>
  <c r="P138" i="2"/>
  <c r="P137" i="2"/>
  <c r="BK138" i="2"/>
  <c r="BK137" i="2"/>
  <c r="J137" i="2" s="1"/>
  <c r="J100" i="2" s="1"/>
  <c r="J138" i="2"/>
  <c r="BE138" i="2" s="1"/>
  <c r="BI135" i="2"/>
  <c r="BH135" i="2"/>
  <c r="BG135" i="2"/>
  <c r="BF135" i="2"/>
  <c r="T135" i="2"/>
  <c r="T134" i="2"/>
  <c r="R135" i="2"/>
  <c r="R134" i="2"/>
  <c r="P135" i="2"/>
  <c r="P134" i="2"/>
  <c r="BK135" i="2"/>
  <c r="BK134" i="2"/>
  <c r="J134" i="2" s="1"/>
  <c r="J99" i="2" s="1"/>
  <c r="J135" i="2"/>
  <c r="BE135" i="2" s="1"/>
  <c r="BI133" i="2"/>
  <c r="BH133" i="2"/>
  <c r="BG133" i="2"/>
  <c r="BF133" i="2"/>
  <c r="T133" i="2"/>
  <c r="R133" i="2"/>
  <c r="P133" i="2"/>
  <c r="BK133" i="2"/>
  <c r="J133" i="2"/>
  <c r="BE133" i="2"/>
  <c r="BI131" i="2"/>
  <c r="BH131" i="2"/>
  <c r="BG131" i="2"/>
  <c r="BF131" i="2"/>
  <c r="T131" i="2"/>
  <c r="R131" i="2"/>
  <c r="R123" i="2" s="1"/>
  <c r="R122" i="2" s="1"/>
  <c r="R121" i="2" s="1"/>
  <c r="P131" i="2"/>
  <c r="P123" i="2" s="1"/>
  <c r="P122" i="2" s="1"/>
  <c r="P121" i="2" s="1"/>
  <c r="AU95" i="1" s="1"/>
  <c r="BK131" i="2"/>
  <c r="J131" i="2"/>
  <c r="BE131" i="2"/>
  <c r="BI130" i="2"/>
  <c r="BH130" i="2"/>
  <c r="BG130" i="2"/>
  <c r="BF130" i="2"/>
  <c r="T130" i="2"/>
  <c r="R130" i="2"/>
  <c r="P130" i="2"/>
  <c r="BK130" i="2"/>
  <c r="J130" i="2"/>
  <c r="BE130" i="2"/>
  <c r="BI129" i="2"/>
  <c r="BH129" i="2"/>
  <c r="BG129" i="2"/>
  <c r="BF129" i="2"/>
  <c r="T129" i="2"/>
  <c r="R129" i="2"/>
  <c r="P129" i="2"/>
  <c r="BK129" i="2"/>
  <c r="J129" i="2"/>
  <c r="BE129" i="2"/>
  <c r="BI128" i="2"/>
  <c r="BH128" i="2"/>
  <c r="BG128" i="2"/>
  <c r="BF128" i="2"/>
  <c r="T128" i="2"/>
  <c r="R128" i="2"/>
  <c r="P128" i="2"/>
  <c r="BK128" i="2"/>
  <c r="J128" i="2"/>
  <c r="BE128" i="2"/>
  <c r="BI127" i="2"/>
  <c r="BH127" i="2"/>
  <c r="BG127" i="2"/>
  <c r="BF127" i="2"/>
  <c r="T127" i="2"/>
  <c r="R127" i="2"/>
  <c r="P127" i="2"/>
  <c r="BK127" i="2"/>
  <c r="J127" i="2"/>
  <c r="BE127" i="2"/>
  <c r="BI125" i="2"/>
  <c r="BH125" i="2"/>
  <c r="BG125" i="2"/>
  <c r="BF125" i="2"/>
  <c r="T125" i="2"/>
  <c r="R125" i="2"/>
  <c r="P125" i="2"/>
  <c r="BK125" i="2"/>
  <c r="J125" i="2"/>
  <c r="BE125" i="2"/>
  <c r="BI124" i="2"/>
  <c r="F37" i="2"/>
  <c r="BD95" i="1" s="1"/>
  <c r="BH124" i="2"/>
  <c r="BG124" i="2"/>
  <c r="F35" i="2"/>
  <c r="BB95" i="1" s="1"/>
  <c r="BF124" i="2"/>
  <c r="T124" i="2"/>
  <c r="T123" i="2"/>
  <c r="T122" i="2" s="1"/>
  <c r="T121" i="2" s="1"/>
  <c r="R124" i="2"/>
  <c r="P124" i="2"/>
  <c r="BK124" i="2"/>
  <c r="J124" i="2"/>
  <c r="BE124" i="2" s="1"/>
  <c r="J118" i="2"/>
  <c r="J117" i="2"/>
  <c r="F117" i="2"/>
  <c r="F115" i="2"/>
  <c r="E113" i="2"/>
  <c r="J92" i="2"/>
  <c r="J91" i="2"/>
  <c r="F91" i="2"/>
  <c r="F89" i="2"/>
  <c r="E87" i="2"/>
  <c r="J18" i="2"/>
  <c r="E18" i="2"/>
  <c r="F118" i="2" s="1"/>
  <c r="F92" i="2"/>
  <c r="J17" i="2"/>
  <c r="J12" i="2"/>
  <c r="J115" i="2" s="1"/>
  <c r="J89" i="2"/>
  <c r="E7" i="2"/>
  <c r="E85" i="2" s="1"/>
  <c r="E111" i="2"/>
  <c r="AS94" i="1"/>
  <c r="L90" i="1"/>
  <c r="AM90" i="1"/>
  <c r="AM89" i="1"/>
  <c r="L89" i="1"/>
  <c r="AM87" i="1"/>
  <c r="L87" i="1"/>
  <c r="L85" i="1"/>
  <c r="L84" i="1"/>
  <c r="T133" i="3" l="1"/>
  <c r="T132" i="3" s="1"/>
  <c r="AU94" i="1"/>
  <c r="BB94" i="1"/>
  <c r="AX94" i="1" s="1"/>
  <c r="BK123" i="2"/>
  <c r="F36" i="2"/>
  <c r="BC95" i="1" s="1"/>
  <c r="BC94" i="1" s="1"/>
  <c r="W32" i="1" s="1"/>
  <c r="J34" i="2"/>
  <c r="AW95" i="1" s="1"/>
  <c r="F33" i="2"/>
  <c r="AZ95" i="1" s="1"/>
  <c r="J33" i="2"/>
  <c r="AV95" i="1" s="1"/>
  <c r="AT95" i="1" s="1"/>
  <c r="BD94" i="1"/>
  <c r="W33" i="1" s="1"/>
  <c r="F33" i="3"/>
  <c r="AZ96" i="1" s="1"/>
  <c r="J33" i="3"/>
  <c r="AV96" i="1" s="1"/>
  <c r="BK122" i="2"/>
  <c r="J123" i="2"/>
  <c r="J98" i="2" s="1"/>
  <c r="J134" i="3"/>
  <c r="J98" i="3" s="1"/>
  <c r="BK133" i="3"/>
  <c r="J460" i="3"/>
  <c r="J106" i="3" s="1"/>
  <c r="BK459" i="3"/>
  <c r="J459" i="3" s="1"/>
  <c r="J105" i="3" s="1"/>
  <c r="J89" i="3"/>
  <c r="F92" i="3"/>
  <c r="F34" i="2"/>
  <c r="BA95" i="1" s="1"/>
  <c r="BA94" i="1" s="1"/>
  <c r="J34" i="3"/>
  <c r="AW96" i="1" s="1"/>
  <c r="W31" i="1" l="1"/>
  <c r="AY94" i="1"/>
  <c r="BK132" i="3"/>
  <c r="J132" i="3" s="1"/>
  <c r="J133" i="3"/>
  <c r="J97" i="3" s="1"/>
  <c r="W30" i="1"/>
  <c r="AW94" i="1"/>
  <c r="AK30" i="1" s="1"/>
  <c r="J122" i="2"/>
  <c r="J97" i="2" s="1"/>
  <c r="BK121" i="2"/>
  <c r="J121" i="2" s="1"/>
  <c r="AT96" i="1"/>
  <c r="AZ94" i="1"/>
  <c r="W29" i="1" l="1"/>
  <c r="AV94" i="1"/>
  <c r="J96" i="2"/>
  <c r="J30" i="2"/>
  <c r="J96" i="3"/>
  <c r="J30" i="3"/>
  <c r="J39" i="2" l="1"/>
  <c r="AG95" i="1"/>
  <c r="AG96" i="1"/>
  <c r="AN96" i="1" s="1"/>
  <c r="J39" i="3"/>
  <c r="AK29" i="1"/>
  <c r="AT94" i="1"/>
  <c r="AG94" i="1" l="1"/>
  <c r="AN95" i="1"/>
  <c r="AK26" i="1" l="1"/>
  <c r="AK35" i="1" s="1"/>
  <c r="AN94" i="1"/>
</calcChain>
</file>

<file path=xl/sharedStrings.xml><?xml version="1.0" encoding="utf-8"?>
<sst xmlns="http://schemas.openxmlformats.org/spreadsheetml/2006/main" count="5944" uniqueCount="861">
  <si>
    <t>Export Komplet</t>
  </si>
  <si>
    <t/>
  </si>
  <si>
    <t>2.0</t>
  </si>
  <si>
    <t>False</t>
  </si>
  <si>
    <t>{7867ea2d-0e79-43d2-ab80-999bb2760fd1}</t>
  </si>
  <si>
    <t>&gt;&gt;  skryté sloupce  &lt;&lt;</t>
  </si>
  <si>
    <t>0,01</t>
  </si>
  <si>
    <t>21</t>
  </si>
  <si>
    <t>15</t>
  </si>
  <si>
    <t>REKAPITULACE STAVBY</t>
  </si>
  <si>
    <t>v ---  níže se nacházejí doplnkové a pomocné údaje k sestavám  --- v</t>
  </si>
  <si>
    <t>Návod na vyplnění</t>
  </si>
  <si>
    <t>0,001</t>
  </si>
  <si>
    <t>Kód:</t>
  </si>
  <si>
    <t>19-023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</si>
  <si>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</si>
  <si>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</si>
  <si>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Základní škola Přelouč, Masarykovo náměstí č.p.1 a č.p.45</t>
  </si>
  <si>
    <t>KSO:</t>
  </si>
  <si>
    <t>CC-CZ:</t>
  </si>
  <si>
    <t>Místo:</t>
  </si>
  <si>
    <t>Přelouč</t>
  </si>
  <si>
    <t>Datum:</t>
  </si>
  <si>
    <t>4. 3. 2019</t>
  </si>
  <si>
    <t>Zadavatel:</t>
  </si>
  <si>
    <t>IČ:</t>
  </si>
  <si>
    <t>Město Přelouč</t>
  </si>
  <si>
    <t>DIČ:</t>
  </si>
  <si>
    <t>Uchazeč:</t>
  </si>
  <si>
    <t>Vyplň údaj</t>
  </si>
  <si>
    <t>Projektant:</t>
  </si>
  <si>
    <t>Ing. Vítězslav Vomočil Pardubice</t>
  </si>
  <si>
    <t>True</t>
  </si>
  <si>
    <t>Zpracovatel:</t>
  </si>
  <si>
    <t>Aleš Vojtěch</t>
  </si>
  <si>
    <t>Poznámka:</t>
  </si>
  <si>
    <t>Veškeré rozměry budou upřesněny po odkrytí a prozkoumání jednotlivých prvků. Výpis materiálu neslouží dodavateli pro jeho objednávku. Při zpracování cenové nabídky je nutné vycházet ze všech částí projektové dokumentace. (Technická zpráva, výkresová dokumentace, přílohy, legendy, tabulky výrobků, detaily atd.).</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</si>
  <si>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</si>
  <si>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</si>
  <si>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</si>
  <si>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</si>
  <si>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</si>
  <si>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</si>
  <si>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</si>
  <si>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</si>
  <si>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</si>
  <si>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</si>
  <si>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</si>
  <si>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</si>
  <si>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</si>
  <si>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</si>
  <si>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</si>
  <si>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</si>
  <si>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</si>
  <si>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</si>
  <si>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</si>
  <si>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</si>
  <si>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</si>
  <si>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</si>
  <si>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</si>
  <si>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</si>
  <si>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</si>
  <si>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</si>
  <si>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</si>
  <si>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</si>
  <si>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</si>
  <si>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</si>
  <si>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</si>
  <si>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</si>
  <si>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</si>
  <si>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</si>
  <si>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</si>
  <si>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</si>
  <si>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</si>
  <si>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</si>
  <si>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</si>
  <si>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</si>
  <si>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</si>
  <si>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</si>
  <si>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</si>
  <si>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</si>
  <si>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</si>
  <si>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t>
  </si>
  <si>
    <t>Vedlejší a ostatní náklady</t>
  </si>
  <si>
    <t>VON</t>
  </si>
  <si>
    <t>1</t>
  </si>
  <si>
    <t>{6512c70d-b06d-4c54-a7f5-c41e28640a73}</t>
  </si>
  <si>
    <t>2</t>
  </si>
  <si>
    <t>01</t>
  </si>
  <si>
    <t>Výměna oken</t>
  </si>
  <si>
    <t>STA</t>
  </si>
  <si>
    <t>{6d44a4ac-d786-438e-8e48-3a9b3048f002}</t>
  </si>
  <si>
    <t>KRYCÍ LIST SOUPISU PRACÍ</t>
  </si>
  <si>
    <t>Objekt:</t>
  </si>
  <si>
    <t>00 - Vedlejší a ostatní náklady</t>
  </si>
  <si>
    <t>REKAPITULACE ČLENĚNÍ SOUPISU PRACÍ</t>
  </si>
  <si>
    <t>Kód dílu - Popis</t>
  </si>
  <si>
    <t>Cena celkem [CZK]</t>
  </si>
  <si>
    <t>Náklady ze soupisu prací</t>
  </si>
  <si>
    <t>-1</t>
  </si>
  <si>
    <t>VRN - Vedlejší rozpočtové náklady</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</si>
  <si>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</si>
  <si>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</si>
  <si>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</si>
  <si>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</si>
  <si>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</si>
  <si>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</si>
  <si>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</si>
  <si>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</si>
  <si>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</si>
  <si>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</si>
  <si>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</si>
  <si>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</si>
  <si>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</si>
  <si>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</si>
  <si>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</si>
  <si>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</si>
  <si>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</si>
  <si>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</si>
  <si>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</si>
  <si>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</si>
  <si>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</si>
  <si>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VRN3</t>
  </si>
  <si>
    <t>Zařízení staveniště</t>
  </si>
  <si>
    <t>K</t>
  </si>
  <si>
    <t>031002000</t>
  </si>
  <si>
    <t>Související práce pro zařízení staveniště</t>
  </si>
  <si>
    <t>celek</t>
  </si>
  <si>
    <t>CS ÚRS 2019 01</t>
  </si>
  <si>
    <t>1024</t>
  </si>
  <si>
    <t>-1968549114</t>
  </si>
  <si>
    <t>032002000</t>
  </si>
  <si>
    <t>Vybavení staveniště</t>
  </si>
  <si>
    <t>-833631032</t>
  </si>
  <si>
    <t>P</t>
  </si>
  <si>
    <t xml:space="preserve">Poznámka k položce:_x000D_
Veškeré náklady na vybudování a zajištění zařízení staveniště a jeho provoz včetně skládky a meziskládky materiálu. </t>
  </si>
  <si>
    <t>3</t>
  </si>
  <si>
    <t>032803000</t>
  </si>
  <si>
    <t>kus</t>
  </si>
  <si>
    <t>-71994542</t>
  </si>
  <si>
    <t>4</t>
  </si>
  <si>
    <t>033002000</t>
  </si>
  <si>
    <t>Připojení staveniště na inženýrské sítě</t>
  </si>
  <si>
    <t>-2003394579</t>
  </si>
  <si>
    <t>034002000</t>
  </si>
  <si>
    <t>1879273310</t>
  </si>
  <si>
    <t>6</t>
  </si>
  <si>
    <t>034103000</t>
  </si>
  <si>
    <t>Oplocení staveniště</t>
  </si>
  <si>
    <t>m</t>
  </si>
  <si>
    <t>1879810754</t>
  </si>
  <si>
    <t>7</t>
  </si>
  <si>
    <t>035002000</t>
  </si>
  <si>
    <t>1007704451</t>
  </si>
  <si>
    <t>Poznámka k položce:_x000D_
Plocha záboru = 600 m2</t>
  </si>
  <si>
    <t>8</t>
  </si>
  <si>
    <t>039002000</t>
  </si>
  <si>
    <t>Zrušení zařízení staveniště</t>
  </si>
  <si>
    <t>1514525573</t>
  </si>
  <si>
    <t>VRN4</t>
  </si>
  <si>
    <t>Inženýrská činnost</t>
  </si>
  <si>
    <t>9</t>
  </si>
  <si>
    <t>045002000</t>
  </si>
  <si>
    <t>Kompletační a koordinační činnost</t>
  </si>
  <si>
    <t>1942495403</t>
  </si>
  <si>
    <t>Poznámka k položce:_x000D_
Koordinace veškerých prací a dodávek, které jsou součástí díla.</t>
  </si>
  <si>
    <t>VRN7</t>
  </si>
  <si>
    <t>Provozní vlivy</t>
  </si>
  <si>
    <t>10</t>
  </si>
  <si>
    <t>071002000</t>
  </si>
  <si>
    <t>Provoz investora, třetích osob</t>
  </si>
  <si>
    <t>11017251</t>
  </si>
  <si>
    <t>VRN9</t>
  </si>
  <si>
    <t>Ostatní náklady</t>
  </si>
  <si>
    <t>11</t>
  </si>
  <si>
    <t>091504000</t>
  </si>
  <si>
    <t>-1666070786</t>
  </si>
  <si>
    <t>01 - Výměna oken</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</si>
  <si>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</si>
  <si>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</si>
  <si>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</si>
  <si>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</si>
  <si>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</si>
  <si>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96 - Bourání konstrukcí</t>
  </si>
  <si>
    <t xml:space="preserve">    997 - Přesun sutě</t>
  </si>
  <si>
    <t xml:space="preserve">    998 - Přesun hmot</t>
  </si>
  <si>
    <t>PSV - Práce a dodávky PSV</t>
  </si>
  <si>
    <t xml:space="preserve">    764 - Konstrukce klempířské</t>
  </si>
  <si>
    <t xml:space="preserve">    766 - Konstrukce truhlářské</t>
  </si>
  <si>
    <t xml:space="preserve">    767 - Konstrukce zámečnické</t>
  </si>
  <si>
    <t xml:space="preserve">    781 - Dokončovací práce - obklady</t>
  </si>
  <si>
    <t xml:space="preserve">    783 - Dokončovací práce - nátěry</t>
  </si>
  <si>
    <t xml:space="preserve">    784 - Dokončovací práce - malby a tapety</t>
  </si>
  <si>
    <t xml:space="preserve">    786 - Dokončovací práce - čalounické úpravy</t>
  </si>
  <si>
    <t>HSV</t>
  </si>
  <si>
    <t>Práce a dodávky HSV</t>
  </si>
  <si>
    <t>Svislé a kompletní konstrukce</t>
  </si>
  <si>
    <t>349231811.1</t>
  </si>
  <si>
    <t>Přizdívka ostění z kalcium silikátové minerální desky o objemové hmotnosti 100-115 kg/m3  tl.80 mm</t>
  </si>
  <si>
    <t>m2</t>
  </si>
  <si>
    <t>1777357243</t>
  </si>
  <si>
    <t>VV</t>
  </si>
  <si>
    <t>"1.NP" 2,6*0,22*2</t>
  </si>
  <si>
    <t>"2.NP" 2,6*0,22*2</t>
  </si>
  <si>
    <t>"3.NP" 2,6*0,22*2</t>
  </si>
  <si>
    <t>"4.NP" 2,6*0,22*2</t>
  </si>
  <si>
    <t>"vedlejší schodiště" 2,6*0,22*12</t>
  </si>
  <si>
    <t>"WC dívky+chlapci" 2,6*0,22*24</t>
  </si>
  <si>
    <t>Součet</t>
  </si>
  <si>
    <t>349231811.2</t>
  </si>
  <si>
    <t>Přizdívka ostění z kalcium silikátové minerální desky o objemové hmotnosti 100-115 kg/m3  tl.100 mm</t>
  </si>
  <si>
    <t>2037149045</t>
  </si>
  <si>
    <t>349231811.3</t>
  </si>
  <si>
    <t>Přizdívka ostění z kalcium silikátové minerální desky o objemové hmotnosti 100-115 kg/m3  tl.120 mm</t>
  </si>
  <si>
    <t>-900657409</t>
  </si>
  <si>
    <t>"1.NP" 2,6*0,22*62</t>
  </si>
  <si>
    <t>"2.NP" 2,6*0,22*68</t>
  </si>
  <si>
    <t>"3.NP" 2,6*0,22*68</t>
  </si>
  <si>
    <t>"4.NP" 2,6*0,22*22</t>
  </si>
  <si>
    <t>"hl. schodiště" 2,6*0,22*20</t>
  </si>
  <si>
    <t>Vodorovné konstrukce</t>
  </si>
  <si>
    <t>410235241.1</t>
  </si>
  <si>
    <t>m3</t>
  </si>
  <si>
    <t>-1333312161</t>
  </si>
  <si>
    <t>0,3*0,22*0,16*32</t>
  </si>
  <si>
    <t>0,3*0,22*0,18*96</t>
  </si>
  <si>
    <t>1.NP</t>
  </si>
  <si>
    <t>0,3*0,22*0,1*2</t>
  </si>
  <si>
    <t>0,3*0,22*0,14*2</t>
  </si>
  <si>
    <t>0,3*0,22*0,16*70</t>
  </si>
  <si>
    <t>0,3*0,22*0,18*106</t>
  </si>
  <si>
    <t>0,6*0,22*0,1*5</t>
  </si>
  <si>
    <t>2.NP</t>
  </si>
  <si>
    <t>3.NP</t>
  </si>
  <si>
    <t>0,3*0,22*0,16*24</t>
  </si>
  <si>
    <t>0,3*0,22*0,18*38</t>
  </si>
  <si>
    <t>4.NP</t>
  </si>
  <si>
    <t>0,3*0,22*0,16*20</t>
  </si>
  <si>
    <t>0,3*0,22*0,18*30</t>
  </si>
  <si>
    <t>hl. schodiště</t>
  </si>
  <si>
    <t>0,3*0,22*0,16*12</t>
  </si>
  <si>
    <t>0,3*0,22*0,18*18</t>
  </si>
  <si>
    <t>vedl. schodiště</t>
  </si>
  <si>
    <t>0,3*0,22*0,16*48</t>
  </si>
  <si>
    <t>0,3*0,22*0,18*72</t>
  </si>
  <si>
    <t>WC dívky a chlapci</t>
  </si>
  <si>
    <t>410235340.1</t>
  </si>
  <si>
    <t>Kotvení desek nadpraží talířovou hmoždinkou délky 160 mm o průměru talíře 60 mm s plastovým trnem</t>
  </si>
  <si>
    <t>-155210023</t>
  </si>
  <si>
    <t>"2.NP" 5</t>
  </si>
  <si>
    <t>"3.NP" 5</t>
  </si>
  <si>
    <t>"4.NP" 5</t>
  </si>
  <si>
    <t>410235340.2</t>
  </si>
  <si>
    <t>Kotvení desek nadpraží talířovou hmoždinkou délky 260 mm o průměru talíře 60 mm s plastovým trnem</t>
  </si>
  <si>
    <t>-1982169787</t>
  </si>
  <si>
    <t>"1.NP" 160</t>
  </si>
  <si>
    <t>"2.NP" 180</t>
  </si>
  <si>
    <t>"3.NP" 180</t>
  </si>
  <si>
    <t>"4.NP" 65</t>
  </si>
  <si>
    <t>"hl. schodiště" 50</t>
  </si>
  <si>
    <t>"vedl. schodiště" 30</t>
  </si>
  <si>
    <t>"WC dívky a chlapci" 120</t>
  </si>
  <si>
    <t>440238211.1</t>
  </si>
  <si>
    <t>Dozdění parapetu z kalcium silikátové minerální desky o objemové hmotnosti 100-115 kg/m3  tl.60 mm</t>
  </si>
  <si>
    <t>-2051003319</t>
  </si>
  <si>
    <t>1,5*0,4*8</t>
  </si>
  <si>
    <t>1,5*0,5*10</t>
  </si>
  <si>
    <t>1,5*0,6*8</t>
  </si>
  <si>
    <t>1,5*0,65*6</t>
  </si>
  <si>
    <t>1,5*0,35*9</t>
  </si>
  <si>
    <t>1,5*0,4*9</t>
  </si>
  <si>
    <t>1,5*0,5*3</t>
  </si>
  <si>
    <t>1,5*0,55*14</t>
  </si>
  <si>
    <t>1,5*0,6*1</t>
  </si>
  <si>
    <t>1,5*0,3*26</t>
  </si>
  <si>
    <t>1,5*0,4*6</t>
  </si>
  <si>
    <t>1,5*0,6*4</t>
  </si>
  <si>
    <t>1,5*0,3*4</t>
  </si>
  <si>
    <t>1,5*0,35*4</t>
  </si>
  <si>
    <t>1,5*0,45*3</t>
  </si>
  <si>
    <t>1,5*0,5*2</t>
  </si>
  <si>
    <t>1,5*0,45*6</t>
  </si>
  <si>
    <t>1,5*0,45*2</t>
  </si>
  <si>
    <t>1,5*0,65*4</t>
  </si>
  <si>
    <t>1,2*0,3*24</t>
  </si>
  <si>
    <t>Úpravy povrchů, podlahy a osazování výplní</t>
  </si>
  <si>
    <t>612135101</t>
  </si>
  <si>
    <t>Hrubá výplň rýh ve stěnách maltou jakékoli šířky rýhy</t>
  </si>
  <si>
    <t>1568764788</t>
  </si>
  <si>
    <t>6,5*0,05</t>
  </si>
  <si>
    <t>4,5*0,05</t>
  </si>
  <si>
    <t>612315121</t>
  </si>
  <si>
    <t>Vápenná štuková omítka rýh ve stěnách šířky do 150 mm</t>
  </si>
  <si>
    <t>-745980705</t>
  </si>
  <si>
    <t>612315223</t>
  </si>
  <si>
    <t>Vápenná štuková omítka malých ploch do 1,0 m2 na stěnách</t>
  </si>
  <si>
    <t>-2120256156</t>
  </si>
  <si>
    <t>"oprava omítek po provedených sondách" 5</t>
  </si>
  <si>
    <t>613142001</t>
  </si>
  <si>
    <t>Potažení vnitřních pilířů nebo sloupů sklovláknitým pletivem vtlačeným do tenkovrstvé hmoty</t>
  </si>
  <si>
    <t>994107696</t>
  </si>
  <si>
    <t>"ostění a nadpraží" 6,5*0,4*32</t>
  </si>
  <si>
    <t>"parapet" 1,5*0,15*32</t>
  </si>
  <si>
    <t>"ostění a nadpraží" 6,5*0,4*36</t>
  </si>
  <si>
    <t>"parapet" 1,5*0,15*36</t>
  </si>
  <si>
    <t>"ostění a nadpraží" 6,5*0,4*13</t>
  </si>
  <si>
    <t>"parapet" 1,5*0,15*13</t>
  </si>
  <si>
    <t>"ostění a nadpraží" 6,5*0,4*10</t>
  </si>
  <si>
    <t>"parapet" 1,5*0,15*10</t>
  </si>
  <si>
    <t>"ostění a nadpraží" 6,5*0,4*6</t>
  </si>
  <si>
    <t>"parapet" 1,5*0,15*6</t>
  </si>
  <si>
    <t>"ostění a nadpraží" 4,5*0,4*24</t>
  </si>
  <si>
    <t>12</t>
  </si>
  <si>
    <t>613321121</t>
  </si>
  <si>
    <t>Vápenocementová omítka hladká jednovrstvá vnitřních pilířů nebo sloupů nanášená ručně</t>
  </si>
  <si>
    <t>1906212149</t>
  </si>
  <si>
    <t xml:space="preserve">"ostění a nadpraží" 6,5*0,26*32 </t>
  </si>
  <si>
    <t xml:space="preserve">"ostění a nadpraží" 6,5*0,26*36 </t>
  </si>
  <si>
    <t>"ostění a nadpraží" 6,5*0,26*13</t>
  </si>
  <si>
    <t>"ostění a nadpraží" 6,5*0,26*10</t>
  </si>
  <si>
    <t>"ostění a nadpraží" 6,5*0,26*6</t>
  </si>
  <si>
    <t>"ostění a nadpraží" 4,5*0,26*24</t>
  </si>
  <si>
    <t>13</t>
  </si>
  <si>
    <t>613311131</t>
  </si>
  <si>
    <t>Potažení vnitřních pilířů nebo sloupů vápenným štukem tloušťky do 3 mm</t>
  </si>
  <si>
    <t>1875948091</t>
  </si>
  <si>
    <t xml:space="preserve">"ostění a nadpraží" 6,5*0,4*36 </t>
  </si>
  <si>
    <t>14</t>
  </si>
  <si>
    <t>619991021</t>
  </si>
  <si>
    <t>Oblepení rámů a keramických soklů lepící páskou</t>
  </si>
  <si>
    <t>-991898066</t>
  </si>
  <si>
    <t>619996145</t>
  </si>
  <si>
    <t>2046996000</t>
  </si>
  <si>
    <t>"podlahy a radiátory" 6,0*165</t>
  </si>
  <si>
    <t>16</t>
  </si>
  <si>
    <t>622143004</t>
  </si>
  <si>
    <t>1267987739</t>
  </si>
  <si>
    <t>"vnitřní strana okna" 1056,0</t>
  </si>
  <si>
    <t>17</t>
  </si>
  <si>
    <t>M</t>
  </si>
  <si>
    <t>59051476</t>
  </si>
  <si>
    <t>profil okenní začišťovací se sklovláknitou armovací tkaninou 9 mm/2,4 m</t>
  </si>
  <si>
    <t>-843350478</t>
  </si>
  <si>
    <t>1056,0*1,05</t>
  </si>
  <si>
    <t>18</t>
  </si>
  <si>
    <t>619995001</t>
  </si>
  <si>
    <t>Začištění omítek kolem oken, dveří, podlah nebo obkladů</t>
  </si>
  <si>
    <t>-904164662</t>
  </si>
  <si>
    <t>"vnější" 1056,0</t>
  </si>
  <si>
    <t>19</t>
  </si>
  <si>
    <t>624631221</t>
  </si>
  <si>
    <t>-1349257491</t>
  </si>
  <si>
    <t>"venkovní styk spára - okno" 1056,0</t>
  </si>
  <si>
    <t>20</t>
  </si>
  <si>
    <t>629991011</t>
  </si>
  <si>
    <t>Zakrytí výplní otvorů a svislých ploch fólií přilepenou lepící páskou</t>
  </si>
  <si>
    <t>-445629310</t>
  </si>
  <si>
    <t>Ostatní konstrukce a práce, bourání</t>
  </si>
  <si>
    <t>945421110</t>
  </si>
  <si>
    <t>Hydraulická zvedací plošina na automobilovém podvozku výška zdvihu do 18 m včetně obsluhy</t>
  </si>
  <si>
    <t>hod</t>
  </si>
  <si>
    <t>-1543814531</t>
  </si>
  <si>
    <t>"6 dní" 6*8</t>
  </si>
  <si>
    <t>22</t>
  </si>
  <si>
    <t>949101111</t>
  </si>
  <si>
    <t>Lešení pomocné pro objekty pozemních staveb s lešeňovou podlahou v do 1,9 m zatížení do 150 kg/m2</t>
  </si>
  <si>
    <t>-614893577</t>
  </si>
  <si>
    <t>6,0*165</t>
  </si>
  <si>
    <t>23</t>
  </si>
  <si>
    <t>952901111</t>
  </si>
  <si>
    <t>Vyčištění budov bytové a občanské výstavby při výšce podlaží do 4 m</t>
  </si>
  <si>
    <t>1134588847</t>
  </si>
  <si>
    <t>"před předáním do užívání" 770,0*4</t>
  </si>
  <si>
    <t>24</t>
  </si>
  <si>
    <t>952902611</t>
  </si>
  <si>
    <t>Čištění budov vysátí prachu z ostatních ploch</t>
  </si>
  <si>
    <t>1798713690</t>
  </si>
  <si>
    <t>96</t>
  </si>
  <si>
    <t>Bourání konstrukcí</t>
  </si>
  <si>
    <t>25</t>
  </si>
  <si>
    <t>965081222</t>
  </si>
  <si>
    <t>Bourání podlah z dlaždic keramických nebo xylolitových tl přes 10 mm plochy do 1 m2</t>
  </si>
  <si>
    <t>-1999055246</t>
  </si>
  <si>
    <t>"parapet" 1,5*0,25*2</t>
  </si>
  <si>
    <t>Hl. schodiště</t>
  </si>
  <si>
    <t>26</t>
  </si>
  <si>
    <t>965081332</t>
  </si>
  <si>
    <t>Bourání podlah z dlaždic betonových, teracových nebo čedičových tl do 30 mm plochy do 1 m2</t>
  </si>
  <si>
    <t>-128458497</t>
  </si>
  <si>
    <t>"parapet" 1,5*0,31*6</t>
  </si>
  <si>
    <t>"parapet" 1,5*0,2*3+1,5*0,52*2</t>
  </si>
  <si>
    <t>27</t>
  </si>
  <si>
    <t>967031132</t>
  </si>
  <si>
    <t>Přisekání rovných ostění v cihelném zdivu na MV nebo MVC</t>
  </si>
  <si>
    <t>1604160740</t>
  </si>
  <si>
    <t>"ostění" 2,75*0,20*29*2</t>
  </si>
  <si>
    <t>"ostění" 2,75*0,20*27*2</t>
  </si>
  <si>
    <t>"ostění" 2,75*0,20*36*2</t>
  </si>
  <si>
    <t>"ostění" 2,75*0,15*11*2</t>
  </si>
  <si>
    <t>"ostění" 2,75*0,20*10*2</t>
  </si>
  <si>
    <t>"ostění" 2,75*0,20*6*2</t>
  </si>
  <si>
    <t>Vedl. schodiště</t>
  </si>
  <si>
    <t>28</t>
  </si>
  <si>
    <t>967031732</t>
  </si>
  <si>
    <t>Přisekání plošné zdiva z cihel pálených na MV nebo MVC tl do 100 mm</t>
  </si>
  <si>
    <t>238791704</t>
  </si>
  <si>
    <t>"nadpraží" 1,5*0,15*31+1,0*0,15*1</t>
  </si>
  <si>
    <t>"nadpraží" 1,5*0,15*38</t>
  </si>
  <si>
    <t>"nadpraží" 1,5*0,15*36</t>
  </si>
  <si>
    <t>"nadpraží" 1,5*0,15*13</t>
  </si>
  <si>
    <t>"nadpraží" 1,5*0,15*8</t>
  </si>
  <si>
    <t>"nadpraží" 1,5*0,15*6</t>
  </si>
  <si>
    <t>29</t>
  </si>
  <si>
    <t>968062245</t>
  </si>
  <si>
    <t>Vybourání dřevěných rámů oken jednoduchých včetně křídel pl do 2 m2</t>
  </si>
  <si>
    <t>1937164434</t>
  </si>
  <si>
    <t>3,14*0,6*0,6*1</t>
  </si>
  <si>
    <t>30</t>
  </si>
  <si>
    <t>968062247</t>
  </si>
  <si>
    <t>Vybourání dřevěných rámů oken jednoduchých včetně křídel pl přes 4 m2</t>
  </si>
  <si>
    <t>545625458</t>
  </si>
  <si>
    <t>1,65*3,0*1</t>
  </si>
  <si>
    <t>31</t>
  </si>
  <si>
    <t>968062356</t>
  </si>
  <si>
    <t>Vybourání dřevěných rámů oken dvojitých včetně křídel pl do 4 m2</t>
  </si>
  <si>
    <t>1573176895</t>
  </si>
  <si>
    <t>1,5*2,65*7</t>
  </si>
  <si>
    <t>1,5*2,65*22</t>
  </si>
  <si>
    <t>1,42*2,65*2</t>
  </si>
  <si>
    <t>1,0*2,65*1</t>
  </si>
  <si>
    <t>1,3*2,65*2</t>
  </si>
  <si>
    <t>1,5*2,65*25</t>
  </si>
  <si>
    <t>1,42*2,65*9</t>
  </si>
  <si>
    <t>1,5*2,65*9</t>
  </si>
  <si>
    <t>1,45*2,65*4</t>
  </si>
  <si>
    <t>1,45*2,65*2</t>
  </si>
  <si>
    <t>Hlavní schodiště</t>
  </si>
  <si>
    <t>Vedlejší schodiště</t>
  </si>
  <si>
    <t>1,25*1,75*8</t>
  </si>
  <si>
    <t>WC dívek a chlapců</t>
  </si>
  <si>
    <t>32</t>
  </si>
  <si>
    <t>968062375</t>
  </si>
  <si>
    <t>Vybourání dřevěných rámů oken zdvojených včetně křídel pl do 2 m2</t>
  </si>
  <si>
    <t>1238200780</t>
  </si>
  <si>
    <t>1,2*0,9*2</t>
  </si>
  <si>
    <t>33</t>
  </si>
  <si>
    <t>978059511</t>
  </si>
  <si>
    <t>Odsekání a odebrání obkladů stěn z vnitřních obkládaček plochy do 1 m2</t>
  </si>
  <si>
    <t>1240761671</t>
  </si>
  <si>
    <t>"parapet" 1,5*0,35*7</t>
  </si>
  <si>
    <t>34</t>
  </si>
  <si>
    <t>978059541</t>
  </si>
  <si>
    <t>Odsekání a odebrání obkladů stěn z vnitřních obkládaček plochy přes 1 m2</t>
  </si>
  <si>
    <t>-90186152</t>
  </si>
  <si>
    <t>4,0*24</t>
  </si>
  <si>
    <t>997</t>
  </si>
  <si>
    <t>Přesun sutě</t>
  </si>
  <si>
    <t>35</t>
  </si>
  <si>
    <t>997013214</t>
  </si>
  <si>
    <t>Vnitrostaveništní doprava suti a vybouraných hmot pro budovy v do 15 m ručně</t>
  </si>
  <si>
    <t>t</t>
  </si>
  <si>
    <t>-660400174</t>
  </si>
  <si>
    <t>36</t>
  </si>
  <si>
    <t>997013219</t>
  </si>
  <si>
    <t>Příplatek k vnitrostaveništní dopravě suti a vybouraných hmot za zvětšenou dopravu suti ZKD 10 m</t>
  </si>
  <si>
    <t>920643539</t>
  </si>
  <si>
    <t>53,458*5</t>
  </si>
  <si>
    <t>37</t>
  </si>
  <si>
    <t>997013501</t>
  </si>
  <si>
    <t>Odvoz suti a vybouraných hmot na skládku nebo meziskládku do 1 km se složením</t>
  </si>
  <si>
    <t>-411459475</t>
  </si>
  <si>
    <t>38</t>
  </si>
  <si>
    <t>997013509</t>
  </si>
  <si>
    <t>Příplatek k odvozu suti a vybouraných hmot na skládku ZKD 1 km přes 1 km</t>
  </si>
  <si>
    <t>-35323601</t>
  </si>
  <si>
    <t>39</t>
  </si>
  <si>
    <t>997013831</t>
  </si>
  <si>
    <t>Poplatek za uložení na skládce (skládkovné) stavebního odpadu směsného kód odpadu 170 904</t>
  </si>
  <si>
    <t>-1296787072</t>
  </si>
  <si>
    <t>998</t>
  </si>
  <si>
    <t>Přesun hmot</t>
  </si>
  <si>
    <t>40</t>
  </si>
  <si>
    <t>998018003</t>
  </si>
  <si>
    <t>Přesun hmot ruční pro budovy v do 24 m</t>
  </si>
  <si>
    <t>1832859513</t>
  </si>
  <si>
    <t>41</t>
  </si>
  <si>
    <t>998018011</t>
  </si>
  <si>
    <t>Příplatek k ručnímu přesunu hmot pro budovy zděné za zvětšený přesun ZKD 100 m</t>
  </si>
  <si>
    <t>-2116843061</t>
  </si>
  <si>
    <t>PSV</t>
  </si>
  <si>
    <t>Práce a dodávky PSV</t>
  </si>
  <si>
    <t>764</t>
  </si>
  <si>
    <t>42</t>
  </si>
  <si>
    <t>764236440</t>
  </si>
  <si>
    <t>Oplechování parapetů rovných celoplošně lepené z Cu plechu rš 100 mm</t>
  </si>
  <si>
    <t>-88369543</t>
  </si>
  <si>
    <t>"K1" 1,2*37</t>
  </si>
  <si>
    <t>"K2" 1,35*127</t>
  </si>
  <si>
    <t>"K3" 1,7*1</t>
  </si>
  <si>
    <t>43</t>
  </si>
  <si>
    <t>764852111.0</t>
  </si>
  <si>
    <t>Úprava, odříznutí venkovního měděného parapetu v místě napojení na okno na výšku 20 mm, délky 1100 mm</t>
  </si>
  <si>
    <t>631633135</t>
  </si>
  <si>
    <t>"Vedl. schodiště" 6</t>
  </si>
  <si>
    <t>"WC chlapců a dívek" 24</t>
  </si>
  <si>
    <t>44</t>
  </si>
  <si>
    <t>764852111.1</t>
  </si>
  <si>
    <t>Úprava, odříznutí venkovního měděného parapetu v místě napojení na okno na výšku 20 mm, délky 1300 mm</t>
  </si>
  <si>
    <t>-239032796</t>
  </si>
  <si>
    <t>"1.NP" 34</t>
  </si>
  <si>
    <t>"2.NP" 38</t>
  </si>
  <si>
    <t>"3.NP" 38</t>
  </si>
  <si>
    <t>"4.NP" 15</t>
  </si>
  <si>
    <t xml:space="preserve">"Hl. schodiště" 10 </t>
  </si>
  <si>
    <t>45</t>
  </si>
  <si>
    <t>998764103</t>
  </si>
  <si>
    <t>Přesun hmot tonážní pro konstrukce klempířské v objektech v do 24 m</t>
  </si>
  <si>
    <t>-483931679</t>
  </si>
  <si>
    <t>46</t>
  </si>
  <si>
    <t>998764181</t>
  </si>
  <si>
    <t>Příplatek k přesunu hmot tonážní 764 prováděný bez použití mechanizace</t>
  </si>
  <si>
    <t>2121137922</t>
  </si>
  <si>
    <t>47</t>
  </si>
  <si>
    <t>998764192</t>
  </si>
  <si>
    <t>Příplatek k přesunu hmot tonážní 764 za zvětšený přesun do 100 m</t>
  </si>
  <si>
    <t>-4827246</t>
  </si>
  <si>
    <t>766</t>
  </si>
  <si>
    <t>Konstrukce truhlářské</t>
  </si>
  <si>
    <t>48</t>
  </si>
  <si>
    <t>766411821</t>
  </si>
  <si>
    <t>Demontáž truhlářského obložení stěn z dřevěného obkladu</t>
  </si>
  <si>
    <t>-1215461081</t>
  </si>
  <si>
    <t>"1.NP" 2,5*1,35*9</t>
  </si>
  <si>
    <t>"2.NP" 2,5*1,35*15</t>
  </si>
  <si>
    <t>"3.NP" 2,5*1,35*11</t>
  </si>
  <si>
    <t>"4.NP" 2,5*1,35*9</t>
  </si>
  <si>
    <t>"hl. schodiště" 2,5*1,35*6</t>
  </si>
  <si>
    <t>"vedl. schodiště" 3,7*1,35*6</t>
  </si>
  <si>
    <t>49</t>
  </si>
  <si>
    <t>766411821.1</t>
  </si>
  <si>
    <t>Demontáž truhlářského obložení stěn z dřevěného obkladu - příplatek za šetrnou demontáž pro opětovné použití</t>
  </si>
  <si>
    <t>-1273662912</t>
  </si>
  <si>
    <t>50</t>
  </si>
  <si>
    <t>766414213</t>
  </si>
  <si>
    <t>Montáž obložení stěn plochy do 5 m2 dřevěným obkladem</t>
  </si>
  <si>
    <t>76345473</t>
  </si>
  <si>
    <t>2,5*1,35*15</t>
  </si>
  <si>
    <t>1,5*15</t>
  </si>
  <si>
    <t>2,5*1,35*11</t>
  </si>
  <si>
    <t>1,5*11</t>
  </si>
  <si>
    <t>2,5*1,35*8</t>
  </si>
  <si>
    <t>1,5*8</t>
  </si>
  <si>
    <t>3,7*1,35*6</t>
  </si>
  <si>
    <t>1,5*6</t>
  </si>
  <si>
    <t>51</t>
  </si>
  <si>
    <t>60621143</t>
  </si>
  <si>
    <t>dřevěný obklad - dle stávajícího včetně finální povrchové úpravy</t>
  </si>
  <si>
    <t>-512852535</t>
  </si>
  <si>
    <t>"2.NP" 1,5*15</t>
  </si>
  <si>
    <t>"3.NP" 1,5*11</t>
  </si>
  <si>
    <t>"4.NP" 1,5*11</t>
  </si>
  <si>
    <t>"hl. schodiště" 1,5*8</t>
  </si>
  <si>
    <t>"vedl. schodiště" 1,5*6</t>
  </si>
  <si>
    <t>52</t>
  </si>
  <si>
    <t>766441821</t>
  </si>
  <si>
    <t>Demontáž parapetních desek dřevěných nebo plastových šířky do 30 cm délky přes 1,0 m</t>
  </si>
  <si>
    <t>205124404</t>
  </si>
  <si>
    <t>"3.NP" 3+1</t>
  </si>
  <si>
    <t>53</t>
  </si>
  <si>
    <t>766441822</t>
  </si>
  <si>
    <t>Demontáž parapetních desek dřevěných nebo plastových šířky přes 30 cm délky přes 1,0 m</t>
  </si>
  <si>
    <t>-1759519625</t>
  </si>
  <si>
    <t>"1.NP" 7+3+3</t>
  </si>
  <si>
    <t>"2.NP" 3+3</t>
  </si>
  <si>
    <t>"3.NP" 15</t>
  </si>
  <si>
    <t>54</t>
  </si>
  <si>
    <t>766622115</t>
  </si>
  <si>
    <t>Montáž plastových oken plochy přes 1 m2 pevných výšky do 1,5 m s rámem do zdiva</t>
  </si>
  <si>
    <t>-1313382819</t>
  </si>
  <si>
    <t>"ozn.8" 3,14*0,6*0,6*1</t>
  </si>
  <si>
    <t>55</t>
  </si>
  <si>
    <t>611200008</t>
  </si>
  <si>
    <t>ozn.8 - plastové okno kruhové půměr 1200 mm, pevné</t>
  </si>
  <si>
    <t>791878944</t>
  </si>
  <si>
    <t xml:space="preserve">Poznámka k položce:_x000D_
Uw celého okna max = 1,2 W/m2K. Barva bílá/ mahagon, TZI = II. Dvojsklo, kování celoobvodové. </t>
  </si>
  <si>
    <t>56</t>
  </si>
  <si>
    <t>766622131</t>
  </si>
  <si>
    <t>Montáž plastových oken plochy přes 1 m2 otevíravých výšky do 1,5 m s rámem do zdiva</t>
  </si>
  <si>
    <t>1346606658</t>
  </si>
  <si>
    <t>"ozn.1" 1,2*0,9*6</t>
  </si>
  <si>
    <t>57</t>
  </si>
  <si>
    <t>611200001</t>
  </si>
  <si>
    <t>ozn.1 - plastové okno dvoukřídlové O/S 1200x900 mm</t>
  </si>
  <si>
    <t>-1032537620</t>
  </si>
  <si>
    <t>Poznámka k položce:_x000D_
Uw celého okna max = 0,9 W/m2K. Barva bílá/ mahagon, TZI = II. Trojsklo s propustností sluneční energie gn = 0,5, kování celoobvodové.</t>
  </si>
  <si>
    <t>58</t>
  </si>
  <si>
    <t>766622132</t>
  </si>
  <si>
    <t>Montáž plastových oken plochy přes 1 m2 otevíravých výšky do 2,5 m s rámem do zdiva</t>
  </si>
  <si>
    <t>1314176953</t>
  </si>
  <si>
    <t>"ozn.2" 0,82*2,5*1</t>
  </si>
  <si>
    <t>"ozn.3" 1,0*2,5*6</t>
  </si>
  <si>
    <t>"ozn.4" 1,08*2,5*6</t>
  </si>
  <si>
    <t>"ozn.5" 1,25*2,5*23</t>
  </si>
  <si>
    <t>"ozn.6" 1,29*2,5*97</t>
  </si>
  <si>
    <t>"ozn.7" 1,65*3,0*1</t>
  </si>
  <si>
    <t>"ozn.9" 1,15*1,67*24</t>
  </si>
  <si>
    <t>59</t>
  </si>
  <si>
    <t>611200002</t>
  </si>
  <si>
    <t>ozn.2 - plastové okno čtyřkřídlové 820x2500 mm, spodní křídla O/S, horní křídla O</t>
  </si>
  <si>
    <t>1125855605</t>
  </si>
  <si>
    <t>Poznámka k položce:_x000D_
Uw celého okna max = 0,9 W/m2K. Barva bílá/ mahagon, TZI = II. Trojsklo s propustností sluneční energie gn = 0,5, kování celoobvodové. Vodorovné členění spodních křídel výšky 50 mm předsazené před trojsklo.</t>
  </si>
  <si>
    <t>60</t>
  </si>
  <si>
    <t>611200003</t>
  </si>
  <si>
    <t>ozn.3 - plastové okno čtyřkřídlové 1000x2500 mm, spodní křídla O/S, horní křídla O</t>
  </si>
  <si>
    <t>757605961</t>
  </si>
  <si>
    <t>61</t>
  </si>
  <si>
    <t>611200004</t>
  </si>
  <si>
    <t>ozn.4 - plastové okno čtyřkřídlové 1080x2500 mm, spodní křídla O/S, horní křídla O</t>
  </si>
  <si>
    <t>1471941102</t>
  </si>
  <si>
    <t>62</t>
  </si>
  <si>
    <t>611200005</t>
  </si>
  <si>
    <t>ozn.5 - plastové okno čtyřkřídlové 1250x2500 mm, spodní křídla O/S, horní křídla O</t>
  </si>
  <si>
    <t>821130338</t>
  </si>
  <si>
    <t>63</t>
  </si>
  <si>
    <t>611200006</t>
  </si>
  <si>
    <t>ozn.6 - plastové okno čtyřkřídlové 1290x2500 mm, spodní křídla O/S, horní křídla O</t>
  </si>
  <si>
    <t>590385978</t>
  </si>
  <si>
    <t>64</t>
  </si>
  <si>
    <t>611200007</t>
  </si>
  <si>
    <t>ozn.7 - plastové okno tříkřídlové 1650x3000 mm, spodní křídla O/S, horní křídlo půlkulaté pevné</t>
  </si>
  <si>
    <t>1321735105</t>
  </si>
  <si>
    <t>Poznámka k položce:_x000D_
Uw celého okna max = 1,2 W/m2K. Barva bílá/ mahagon, TZI = II. Dvojsklo, kování celoobvodové. Vodorovné členění spodních křídel výšky 50 mm předsazené před dvojsklo.</t>
  </si>
  <si>
    <t>65</t>
  </si>
  <si>
    <t>611200009</t>
  </si>
  <si>
    <t>ozn.9 - plastové okno dvoukřídlové O/S 1150x1670 mm</t>
  </si>
  <si>
    <t>-593788946</t>
  </si>
  <si>
    <t>66</t>
  </si>
  <si>
    <t>766694112</t>
  </si>
  <si>
    <t>Montáž parapetních desek dřevěných nebo plastových šířky do 30 cm délky do 1,6 m</t>
  </si>
  <si>
    <t>409906387</t>
  </si>
  <si>
    <t>"ozn.11" 5</t>
  </si>
  <si>
    <t>"ozn.12" 13</t>
  </si>
  <si>
    <t>"ozn.13" 3+1</t>
  </si>
  <si>
    <t>67</t>
  </si>
  <si>
    <t>766694122</t>
  </si>
  <si>
    <t>Montáž parapetních dřevěných nebo plastových šířky přes 30 cm délky do 1,6 m</t>
  </si>
  <si>
    <t>1538988590</t>
  </si>
  <si>
    <t xml:space="preserve">"ozn.10" 11+8+2+3 </t>
  </si>
  <si>
    <t>"ozn.11" 12+3</t>
  </si>
  <si>
    <t>"ozn.12" 4+8</t>
  </si>
  <si>
    <t>"ozn.132" 1</t>
  </si>
  <si>
    <t>68</t>
  </si>
  <si>
    <t>61144400</t>
  </si>
  <si>
    <t>parapet plastový vnitřní komůrkový šíře do 180 mm</t>
  </si>
  <si>
    <t>1824299060</t>
  </si>
  <si>
    <t>"ozn.11" 1,32*5</t>
  </si>
  <si>
    <t>69</t>
  </si>
  <si>
    <t>61144401</t>
  </si>
  <si>
    <t>parapet plastový vnitřní komůrkový šíře do 250 mm</t>
  </si>
  <si>
    <t>1070883273</t>
  </si>
  <si>
    <t>"ozn.13" 1,32*1</t>
  </si>
  <si>
    <t>"ozn.13" 1,32*3</t>
  </si>
  <si>
    <t>70</t>
  </si>
  <si>
    <t>61144402</t>
  </si>
  <si>
    <t>parapet plastový vnitřní komůrkový šíře do 300 mm</t>
  </si>
  <si>
    <t>-706509037</t>
  </si>
  <si>
    <t>"ozn.12" 1,32*13</t>
  </si>
  <si>
    <t>71</t>
  </si>
  <si>
    <t>61144403</t>
  </si>
  <si>
    <t>parapet plastový vnitřní komůrkový šíře do 350 mm</t>
  </si>
  <si>
    <t>579079770</t>
  </si>
  <si>
    <t>"ozn.12" 1,32*4</t>
  </si>
  <si>
    <t>72</t>
  </si>
  <si>
    <t>61144404</t>
  </si>
  <si>
    <t>parapet plastový vnitřní komůrkový šíře do 400 mm</t>
  </si>
  <si>
    <t>566171720</t>
  </si>
  <si>
    <t>"ozn.11" 1,32*12</t>
  </si>
  <si>
    <t>73</t>
  </si>
  <si>
    <t>61144405</t>
  </si>
  <si>
    <t>parapet plastový vnitřní komůrkový šíře do 500 mm</t>
  </si>
  <si>
    <t>2014332425</t>
  </si>
  <si>
    <t>"ozn.11" 1,32*3</t>
  </si>
  <si>
    <t>"ozn.12" 1,32*8</t>
  </si>
  <si>
    <t>74</t>
  </si>
  <si>
    <t>61144406</t>
  </si>
  <si>
    <t>parapet plastový vnitřní komůrkový šíře do 600 mm</t>
  </si>
  <si>
    <t>-492707516</t>
  </si>
  <si>
    <t>"ozn.10" 1,32*11</t>
  </si>
  <si>
    <t>"ozn.10" 1,32*8</t>
  </si>
  <si>
    <t>75</t>
  </si>
  <si>
    <t>61144407</t>
  </si>
  <si>
    <t>parapet plastový vnitřní komůrkový šíře do 700 mm</t>
  </si>
  <si>
    <t>-1297765268</t>
  </si>
  <si>
    <t>"ozn.10" 1,32*2</t>
  </si>
  <si>
    <t>76</t>
  </si>
  <si>
    <t>61144408</t>
  </si>
  <si>
    <t>parapet plastový vnitřní komůrkový šíře do 800 mm</t>
  </si>
  <si>
    <t>-851040436</t>
  </si>
  <si>
    <t>"ozn.10" 1,32*3</t>
  </si>
  <si>
    <t>77</t>
  </si>
  <si>
    <t>61144019</t>
  </si>
  <si>
    <t>koncovka k parapetu plastovému vnitřnímu 1 pár</t>
  </si>
  <si>
    <t>sada</t>
  </si>
  <si>
    <t>-598968195</t>
  </si>
  <si>
    <t>78</t>
  </si>
  <si>
    <t>998766103</t>
  </si>
  <si>
    <t>Přesun hmot tonážní pro konstrukce truhlářské v objektech v do 24 m</t>
  </si>
  <si>
    <t>1184707540</t>
  </si>
  <si>
    <t>79</t>
  </si>
  <si>
    <t>998766181</t>
  </si>
  <si>
    <t>Příplatek k přesunu hmot tonážní 766 prováděný bez použití mechanizace</t>
  </si>
  <si>
    <t>1294425088</t>
  </si>
  <si>
    <t>80</t>
  </si>
  <si>
    <t>998766192</t>
  </si>
  <si>
    <t>Příplatek k přesunu hmot tonážní 766 za zvětšený přesun do 100 m</t>
  </si>
  <si>
    <t>2094606907</t>
  </si>
  <si>
    <t>767</t>
  </si>
  <si>
    <t>Konstrukce zámečnické</t>
  </si>
  <si>
    <t>81</t>
  </si>
  <si>
    <t>767627306</t>
  </si>
  <si>
    <t>Příplatek k montáži oken za připojovací spáru parotěsnou páskou interiérovou</t>
  </si>
  <si>
    <t>585090672</t>
  </si>
  <si>
    <t>82</t>
  </si>
  <si>
    <t>767627309</t>
  </si>
  <si>
    <t>Příplatek k montáži oken za připojovací spáru impregnovanou komprimační páskou exteriérovou</t>
  </si>
  <si>
    <t>230394491</t>
  </si>
  <si>
    <t>83</t>
  </si>
  <si>
    <t>998767103</t>
  </si>
  <si>
    <t>Přesun hmot tonážní pro zámečnické konstrukce v objektech v do 24 m</t>
  </si>
  <si>
    <t>-1758651015</t>
  </si>
  <si>
    <t>84</t>
  </si>
  <si>
    <t>998767181</t>
  </si>
  <si>
    <t>Příplatek k přesunu hmot tonážní 767 prováděný bez použití mechanizace</t>
  </si>
  <si>
    <t>1141518778</t>
  </si>
  <si>
    <t>85</t>
  </si>
  <si>
    <t>998767192</t>
  </si>
  <si>
    <t>Příplatek k přesunu hmot tonážní 767 za zvětšený přesun do 100 m</t>
  </si>
  <si>
    <t>-4123914</t>
  </si>
  <si>
    <t>781</t>
  </si>
  <si>
    <t>Dokončovací práce - obklady</t>
  </si>
  <si>
    <t>86</t>
  </si>
  <si>
    <t>781121011</t>
  </si>
  <si>
    <t>Nátěr penetrační na stěnu</t>
  </si>
  <si>
    <t>-1302873619</t>
  </si>
  <si>
    <t>"WC dívek a chlapců" 4,0*24</t>
  </si>
  <si>
    <t>87</t>
  </si>
  <si>
    <t>781474117</t>
  </si>
  <si>
    <t>Montáž obkladů vnitřních keramických hladkých do 45 ks/m2 lepených flexibilním lepidlem</t>
  </si>
  <si>
    <t>1375010205</t>
  </si>
  <si>
    <t>88</t>
  </si>
  <si>
    <t>597612551</t>
  </si>
  <si>
    <t>obklad keramický hladký - dle stávajícího obkladu</t>
  </si>
  <si>
    <t>2001057841</t>
  </si>
  <si>
    <t>96,0*1,1</t>
  </si>
  <si>
    <t>89</t>
  </si>
  <si>
    <t>781477111</t>
  </si>
  <si>
    <t>Příplatek k montáži obkladů vnitřních keramických hladkých za plochu do 10 m2</t>
  </si>
  <si>
    <t>2000609111</t>
  </si>
  <si>
    <t>90</t>
  </si>
  <si>
    <t>781477114</t>
  </si>
  <si>
    <t>Příplatek k montáži obkladů vnitřních keramických hladkých za spárování tmelem dvousložkovým</t>
  </si>
  <si>
    <t>-208577806</t>
  </si>
  <si>
    <t>91</t>
  </si>
  <si>
    <t>998781103</t>
  </si>
  <si>
    <t>Přesun hmot tonážní pro obklady keramické v objektech v do 24 m</t>
  </si>
  <si>
    <t>473615872</t>
  </si>
  <si>
    <t>92</t>
  </si>
  <si>
    <t>998781181</t>
  </si>
  <si>
    <t>Příplatek k přesunu hmot tonážní 781 prováděný bez použití mechanizace</t>
  </si>
  <si>
    <t>1513768132</t>
  </si>
  <si>
    <t>93</t>
  </si>
  <si>
    <t>998781192</t>
  </si>
  <si>
    <t>Příplatek k přesunu hmot tonážní 781 za zvětšený přesun do 100 m</t>
  </si>
  <si>
    <t>-1736449948</t>
  </si>
  <si>
    <t>783</t>
  </si>
  <si>
    <t>Dokončovací práce - nátěry</t>
  </si>
  <si>
    <t>94</t>
  </si>
  <si>
    <t>783801503</t>
  </si>
  <si>
    <t>Omytí omítek tlakovou vodou před provedením nátěru</t>
  </si>
  <si>
    <t>681815588</t>
  </si>
  <si>
    <t>"vnější ostění" 1056,0*0,2</t>
  </si>
  <si>
    <t>95</t>
  </si>
  <si>
    <t>783823163</t>
  </si>
  <si>
    <t>Penetrační silikátový nátěr omítek stupně členitosti 3</t>
  </si>
  <si>
    <t>1902841080</t>
  </si>
  <si>
    <t>783827443</t>
  </si>
  <si>
    <t>-177894243</t>
  </si>
  <si>
    <t>784</t>
  </si>
  <si>
    <t>Dokončovací práce - malby a tapety</t>
  </si>
  <si>
    <t>97</t>
  </si>
  <si>
    <t>784121001</t>
  </si>
  <si>
    <t>Oškrabání malby v mísnostech výšky do 3,80 m</t>
  </si>
  <si>
    <t>-1484559100</t>
  </si>
  <si>
    <t>"ostění a nadpraží" 6,8*0,15*32+3,0*0,15*2</t>
  </si>
  <si>
    <t>"pod parapetem" 1,5*0,15*32+1,2*0,15*2</t>
  </si>
  <si>
    <t>"ostění a nadpraží" 6,8*0,15*36+3,0*0,15*2</t>
  </si>
  <si>
    <t>"pod parapetem" 1,5*0,15*34+1,2*0,15*2+2,8*0,15*1</t>
  </si>
  <si>
    <t>"ostění a nadpraží" 6,8*0,15*13</t>
  </si>
  <si>
    <t>"pod parapetem" 1,5*0,15*13</t>
  </si>
  <si>
    <t>"ostění a nadpraží" 6,8*0,15*10</t>
  </si>
  <si>
    <t>"pod parapetem" 1,5*0,15*10</t>
  </si>
  <si>
    <t>"ostění a nadpraží" 6,6*0,15*6</t>
  </si>
  <si>
    <t>"pod parapetem" 1,5*0,15*6</t>
  </si>
  <si>
    <t>"ostění a nadpraží" 4,8*0,15*24</t>
  </si>
  <si>
    <t>98</t>
  </si>
  <si>
    <t>784121001.1</t>
  </si>
  <si>
    <t>Oškrabání malby v mísnostech výšky do 3,80 m příplatek  za plochu do 5 m2</t>
  </si>
  <si>
    <t>-1752930959</t>
  </si>
  <si>
    <t>99</t>
  </si>
  <si>
    <t>784111011</t>
  </si>
  <si>
    <t>Obroušení podkladu omítnutého v místnostech výšky do 3,80 m</t>
  </si>
  <si>
    <t>174149835</t>
  </si>
  <si>
    <t>100</t>
  </si>
  <si>
    <t>784181121</t>
  </si>
  <si>
    <t>Hloubková jednonásobná penetrace podkladu v místnostech výšky do 3,80 m</t>
  </si>
  <si>
    <t>-2046098764</t>
  </si>
  <si>
    <t>"vnitřní ostění" 6,8*0,6*165</t>
  </si>
  <si>
    <t>"čelní stěna parapetu" 1,5*0,2*133+6,9</t>
  </si>
  <si>
    <t>101</t>
  </si>
  <si>
    <t>784211111</t>
  </si>
  <si>
    <t>-2043570601</t>
  </si>
  <si>
    <t>102</t>
  </si>
  <si>
    <t>784211141</t>
  </si>
  <si>
    <t>Příplatek k cenám 2x maleb ze směsí za mokra za provádění plochy do 5m2</t>
  </si>
  <si>
    <t>-771815977</t>
  </si>
  <si>
    <t>786</t>
  </si>
  <si>
    <t>Dokončovací práce - čalounické úpravy</t>
  </si>
  <si>
    <t>103</t>
  </si>
  <si>
    <t>786624121</t>
  </si>
  <si>
    <t>Montáž lamelové žaluzie do oken plastových otevíravých, sklápěcích a vyklápěcích</t>
  </si>
  <si>
    <t>217693146</t>
  </si>
  <si>
    <t>"ozn.6" 1,29*2,5*70</t>
  </si>
  <si>
    <t>104</t>
  </si>
  <si>
    <t>611400381</t>
  </si>
  <si>
    <t xml:space="preserve">žaluzie vnitřní lamelová manuálně ovládaná </t>
  </si>
  <si>
    <t>1591867474</t>
  </si>
  <si>
    <t>105</t>
  </si>
  <si>
    <t>998786103</t>
  </si>
  <si>
    <t>Přesun hmot tonážní pro čalounické úpravy v objektech v do 24 m</t>
  </si>
  <si>
    <t>1128741432</t>
  </si>
  <si>
    <t>106</t>
  </si>
  <si>
    <t>998786181</t>
  </si>
  <si>
    <t>Příplatek k přesunu hmot tonážní 786 prováděný bez použití mechanizace</t>
  </si>
  <si>
    <t>-1354932459</t>
  </si>
  <si>
    <t>107</t>
  </si>
  <si>
    <t>998786192</t>
  </si>
  <si>
    <t>Příplatek k přesunu hmot tonážní 786 za zvětšený přesun do 100 m</t>
  </si>
  <si>
    <t>1831379489</t>
  </si>
  <si>
    <t>Zajištění záboru pozemků ( pronájem bude zdarma )</t>
  </si>
  <si>
    <t>ks</t>
  </si>
  <si>
    <t>Zabezpečení staveniště a dopravní značení</t>
  </si>
  <si>
    <t>"průběžný úklid" 770,0*4</t>
  </si>
  <si>
    <t>Montáž omítkových samolepících začišťovacích profilů pro spojení s okenním rámem APU</t>
  </si>
  <si>
    <t>Tmelení PUR tmelem spár š do 15 mm včetně penetrace</t>
  </si>
  <si>
    <t>Krycí dvojnásobný silikátový nátěr omítek stupně členitosti 3 - vnější ostění</t>
  </si>
  <si>
    <t>Ochrana konstrukcí nebo samostatných prvků obalením geotextilií proti poškození a znečištění</t>
  </si>
  <si>
    <t>Dvojnásobné malby barevné ze směsí za mokra velmi dobře otěruvzdorných v místnostech výšky do 3,80 m</t>
  </si>
  <si>
    <t>Dozdění nadpraží z kalcium silikátové minerální desky o objemové hmotnosti 100-115 kg/m3, horní hrana tvárnice seříznuta dle nadpraží, včetně penetrace podkl.</t>
  </si>
  <si>
    <t>dokumentace skutečného provedení, doklady k zabud.  materiálům, fotodokumentace z realizace</t>
  </si>
  <si>
    <t>Konstrukce klempířské Cu</t>
  </si>
  <si>
    <t>Ostatní vybavení staveniště - ochranný přístřešek před hlavním vstupem vel. 3000x4000x4000 mm - průchozí</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</si>
</sst>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5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Font="1" applyBorder="1" applyAlignment="1">
      <alignment vertical="center"/>
    </xf>
    <xf numFmtId="0" fontId="17"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Font="1" applyBorder="1" applyAlignment="1">
      <alignment vertical="center"/>
    </xf>
    <xf numFmtId="0" fontId="1" fillId="0" borderId="5" xfId="0" applyFont="1" applyBorder="1" applyAlignment="1">
      <alignment horizontal="lef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Font="1"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0"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Font="1"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2" fillId="5" borderId="0" xfId="0" applyFont="1" applyFill="1" applyAlignment="1">
      <alignment horizontal="left" vertical="center"/>
    </xf>
    <xf numFmtId="0" fontId="0" fillId="5" borderId="0" xfId="0" applyFont="1" applyFill="1" applyAlignment="1" applyProtection="1">
      <alignment vertical="center"/>
      <protection locked="0"/>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3" xfId="0" applyFont="1"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7" xfId="0" applyFont="1" applyFill="1" applyBorder="1" applyAlignment="1" applyProtection="1">
      <alignment horizontal="center" vertical="center" wrapText="1"/>
      <protection locked="0"/>
    </xf>
    <xf numFmtId="0" fontId="22" fillId="5" borderId="18" xfId="0" applyFont="1" applyFill="1" applyBorder="1" applyAlignment="1">
      <alignment horizontal="center" vertical="center" wrapText="1"/>
    </xf>
    <xf numFmtId="4" fontId="24"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2" fillId="0" borderId="22" xfId="0" applyFont="1" applyBorder="1" applyAlignment="1" applyProtection="1">
      <alignment horizontal="center" vertical="center"/>
      <protection locked="0"/>
    </xf>
    <xf numFmtId="49" fontId="22" fillId="0" borderId="22" xfId="0" applyNumberFormat="1"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2" fillId="0" borderId="22" xfId="0" applyFont="1" applyBorder="1" applyAlignment="1" applyProtection="1">
      <alignment horizontal="center" vertical="center" wrapText="1"/>
      <protection locked="0"/>
    </xf>
    <xf numFmtId="167" fontId="22" fillId="0" borderId="22" xfId="0" applyNumberFormat="1" applyFont="1" applyBorder="1" applyAlignment="1" applyProtection="1">
      <alignment vertical="center"/>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lignment horizontal="left" vertical="center"/>
    </xf>
    <xf numFmtId="0" fontId="35" fillId="0" borderId="0" xfId="0" applyFont="1" applyAlignment="1">
      <alignment vertical="center" wrapText="1"/>
    </xf>
    <xf numFmtId="0" fontId="0" fillId="0" borderId="14" xfId="0" applyFont="1" applyBorder="1" applyAlignment="1">
      <alignment vertical="center"/>
    </xf>
    <xf numFmtId="0" fontId="0" fillId="0" borderId="19"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6" fillId="0" borderId="22" xfId="0" applyFont="1" applyBorder="1" applyAlignment="1" applyProtection="1">
      <alignment horizontal="center" vertical="center"/>
      <protection locked="0"/>
    </xf>
    <xf numFmtId="49" fontId="36" fillId="0" borderId="22" xfId="0" applyNumberFormat="1" applyFont="1" applyBorder="1" applyAlignment="1" applyProtection="1">
      <alignment horizontal="left" vertical="center" wrapText="1"/>
      <protection locked="0"/>
    </xf>
    <xf numFmtId="0" fontId="36" fillId="0" borderId="22" xfId="0" applyFont="1" applyBorder="1" applyAlignment="1" applyProtection="1">
      <alignment horizontal="left" vertical="center" wrapText="1"/>
      <protection locked="0"/>
    </xf>
    <xf numFmtId="0" fontId="36" fillId="0" borderId="22" xfId="0" applyFont="1" applyBorder="1" applyAlignment="1" applyProtection="1">
      <alignment horizontal="center" vertical="center" wrapText="1"/>
      <protection locked="0"/>
    </xf>
    <xf numFmtId="167" fontId="36" fillId="0" borderId="22" xfId="0" applyNumberFormat="1" applyFont="1" applyBorder="1" applyAlignment="1" applyProtection="1">
      <alignment vertical="center"/>
      <protection locked="0"/>
    </xf>
    <xf numFmtId="4" fontId="36" fillId="3"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protection locked="0"/>
    </xf>
    <xf numFmtId="0" fontId="37" fillId="0" borderId="3" xfId="0" applyFont="1" applyBorder="1" applyAlignment="1">
      <alignment vertical="center"/>
    </xf>
    <xf numFmtId="0" fontId="36" fillId="3" borderId="14"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23" fillId="3"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22" fillId="5" borderId="7" xfId="0" applyFont="1" applyFill="1" applyBorder="1" applyAlignment="1">
      <alignment horizontal="right" vertical="center"/>
    </xf>
    <xf numFmtId="0" fontId="22" fillId="5" borderId="7" xfId="0" applyFont="1" applyFill="1" applyBorder="1" applyAlignment="1">
      <alignment horizontal="lef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164" fontId="1" fillId="0" borderId="0" xfId="0" applyNumberFormat="1" applyFont="1" applyAlignment="1">
      <alignment horizontal="left" vertical="center"/>
    </xf>
    <xf numFmtId="0" fontId="1" fillId="0" borderId="0" xfId="0" applyFont="1" applyAlignment="1">
      <alignment vertical="center"/>
    </xf>
    <xf numFmtId="0" fontId="22" fillId="5" borderId="6" xfId="0" applyFont="1" applyFill="1" applyBorder="1" applyAlignment="1">
      <alignment horizontal="center"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3" fillId="2" borderId="0" xfId="0" applyFont="1" applyFill="1" applyAlignment="1">
      <alignment horizontal="center" vertical="center"/>
    </xf>
    <xf numFmtId="0" fontId="0" fillId="0" borderId="0" xfId="0"/>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4" fontId="18" fillId="0" borderId="0" xfId="0" applyNumberFormat="1"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5" xfId="0" applyNumberFormat="1" applyFont="1" applyBorder="1" applyAlignment="1">
      <alignment vertical="center"/>
    </xf>
    <xf numFmtId="0" fontId="0" fillId="0" borderId="5" xfId="0" applyFont="1" applyBorder="1" applyAlignment="1">
      <alignmen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5" t="s">
        <v>0</v>
      </c>
      <c r="AZ1" s="15" t="s">
        <v>1</v>
      </c>
      <c r="BA1" s="15" t="s">
        <v>2</v>
      </c>
      <c r="BB1" s="15" t="s">
        <v>1</v>
      </c>
      <c r="BT1" s="15" t="s">
        <v>3</v>
      </c>
      <c r="BU1" s="15" t="s">
        <v>3</v>
      </c>
      <c r="BV1" s="15" t="s">
        <v>4</v>
      </c>
    </row>
    <row r="2" spans="1:74" ht="36.950000000000003" customHeight="1">
      <c r="AR2" s="223" t="s">
        <v>5</v>
      </c>
      <c r="AS2" s="224"/>
      <c r="AT2" s="224"/>
      <c r="AU2" s="224"/>
      <c r="AV2" s="224"/>
      <c r="AW2" s="224"/>
      <c r="AX2" s="224"/>
      <c r="AY2" s="224"/>
      <c r="AZ2" s="224"/>
      <c r="BA2" s="224"/>
      <c r="BB2" s="224"/>
      <c r="BC2" s="224"/>
      <c r="BD2" s="224"/>
      <c r="BE2" s="224"/>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19"/>
      <c r="D4" s="20" t="s">
        <v>9</v>
      </c>
      <c r="AR4" s="19"/>
      <c r="AS4" s="21" t="s">
        <v>10</v>
      </c>
      <c r="BE4" s="22" t="s">
        <v>11</v>
      </c>
      <c r="BS4" s="16" t="s">
        <v>12</v>
      </c>
    </row>
    <row r="5" spans="1:74" ht="12" customHeight="1">
      <c r="B5" s="19"/>
      <c r="D5" s="23" t="s">
        <v>13</v>
      </c>
      <c r="K5" s="234" t="s">
        <v>14</v>
      </c>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R5" s="19"/>
      <c r="BE5" s="241" t="s">
        <v>15</v>
      </c>
      <c r="BS5" s="16" t="s">
        <v>6</v>
      </c>
    </row>
    <row r="6" spans="1:74" ht="36.950000000000003" customHeight="1">
      <c r="B6" s="19"/>
      <c r="D6" s="25" t="s">
        <v>16</v>
      </c>
      <c r="K6" s="235" t="s">
        <v>17</v>
      </c>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R6" s="19"/>
      <c r="BE6" s="242"/>
      <c r="BS6" s="16" t="s">
        <v>6</v>
      </c>
    </row>
    <row r="7" spans="1:74" ht="12" customHeight="1">
      <c r="B7" s="19"/>
      <c r="D7" s="26" t="s">
        <v>18</v>
      </c>
      <c r="K7" s="24" t="s">
        <v>1</v>
      </c>
      <c r="AK7" s="26" t="s">
        <v>19</v>
      </c>
      <c r="AN7" s="24" t="s">
        <v>1</v>
      </c>
      <c r="AR7" s="19"/>
      <c r="BE7" s="242"/>
      <c r="BS7" s="16" t="s">
        <v>6</v>
      </c>
    </row>
    <row r="8" spans="1:74" ht="12" customHeight="1">
      <c r="B8" s="19"/>
      <c r="D8" s="26" t="s">
        <v>20</v>
      </c>
      <c r="K8" s="24" t="s">
        <v>21</v>
      </c>
      <c r="AK8" s="26" t="s">
        <v>22</v>
      </c>
      <c r="AN8" s="27" t="s">
        <v>23</v>
      </c>
      <c r="AR8" s="19"/>
      <c r="BE8" s="242"/>
      <c r="BS8" s="16" t="s">
        <v>6</v>
      </c>
    </row>
    <row r="9" spans="1:74" ht="14.45" customHeight="1">
      <c r="B9" s="19"/>
      <c r="AR9" s="19"/>
      <c r="BE9" s="242"/>
      <c r="BS9" s="16" t="s">
        <v>6</v>
      </c>
    </row>
    <row r="10" spans="1:74" ht="12" customHeight="1">
      <c r="B10" s="19"/>
      <c r="D10" s="26" t="s">
        <v>24</v>
      </c>
      <c r="AK10" s="26" t="s">
        <v>25</v>
      </c>
      <c r="AN10" s="24" t="s">
        <v>1</v>
      </c>
      <c r="AR10" s="19"/>
      <c r="BE10" s="242"/>
      <c r="BS10" s="16" t="s">
        <v>6</v>
      </c>
    </row>
    <row r="11" spans="1:74" ht="18.399999999999999" customHeight="1">
      <c r="B11" s="19"/>
      <c r="E11" s="24" t="s">
        <v>26</v>
      </c>
      <c r="AK11" s="26" t="s">
        <v>27</v>
      </c>
      <c r="AN11" s="24" t="s">
        <v>1</v>
      </c>
      <c r="AR11" s="19"/>
      <c r="BE11" s="242"/>
      <c r="BS11" s="16" t="s">
        <v>6</v>
      </c>
    </row>
    <row r="12" spans="1:74" ht="6.95" customHeight="1">
      <c r="B12" s="19"/>
      <c r="AR12" s="19"/>
      <c r="BE12" s="242"/>
      <c r="BS12" s="16" t="s">
        <v>6</v>
      </c>
    </row>
    <row r="13" spans="1:74" ht="12" customHeight="1">
      <c r="B13" s="19"/>
      <c r="D13" s="26" t="s">
        <v>28</v>
      </c>
      <c r="AK13" s="26" t="s">
        <v>25</v>
      </c>
      <c r="AN13" s="28" t="s">
        <v>29</v>
      </c>
      <c r="AR13" s="19"/>
      <c r="BE13" s="242"/>
      <c r="BS13" s="16" t="s">
        <v>6</v>
      </c>
    </row>
    <row r="14" spans="1:74" ht="12.75">
      <c r="B14" s="19"/>
      <c r="E14" s="236" t="s">
        <v>29</v>
      </c>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6" t="s">
        <v>27</v>
      </c>
      <c r="AN14" s="28" t="s">
        <v>29</v>
      </c>
      <c r="AR14" s="19"/>
      <c r="BE14" s="242"/>
      <c r="BS14" s="16" t="s">
        <v>6</v>
      </c>
    </row>
    <row r="15" spans="1:74" ht="6.95" customHeight="1">
      <c r="B15" s="19"/>
      <c r="AR15" s="19"/>
      <c r="BE15" s="242"/>
      <c r="BS15" s="16" t="s">
        <v>3</v>
      </c>
    </row>
    <row r="16" spans="1:74" ht="12" customHeight="1">
      <c r="B16" s="19"/>
      <c r="D16" s="26" t="s">
        <v>30</v>
      </c>
      <c r="AK16" s="26" t="s">
        <v>25</v>
      </c>
      <c r="AN16" s="24" t="s">
        <v>1</v>
      </c>
      <c r="AR16" s="19"/>
      <c r="BE16" s="242"/>
      <c r="BS16" s="16" t="s">
        <v>3</v>
      </c>
    </row>
    <row r="17" spans="2:71" ht="18.399999999999999" customHeight="1">
      <c r="B17" s="19"/>
      <c r="E17" s="24" t="s">
        <v>31</v>
      </c>
      <c r="AK17" s="26" t="s">
        <v>27</v>
      </c>
      <c r="AN17" s="24" t="s">
        <v>1</v>
      </c>
      <c r="AR17" s="19"/>
      <c r="BE17" s="242"/>
      <c r="BS17" s="16" t="s">
        <v>32</v>
      </c>
    </row>
    <row r="18" spans="2:71" ht="6.95" customHeight="1">
      <c r="B18" s="19"/>
      <c r="AR18" s="19"/>
      <c r="BE18" s="242"/>
      <c r="BS18" s="16" t="s">
        <v>6</v>
      </c>
    </row>
    <row r="19" spans="2:71" ht="12" customHeight="1">
      <c r="B19" s="19"/>
      <c r="D19" s="26" t="s">
        <v>33</v>
      </c>
      <c r="AK19" s="26" t="s">
        <v>25</v>
      </c>
      <c r="AN19" s="24" t="s">
        <v>1</v>
      </c>
      <c r="AR19" s="19"/>
      <c r="BE19" s="242"/>
      <c r="BS19" s="16" t="s">
        <v>6</v>
      </c>
    </row>
    <row r="20" spans="2:71" ht="18.399999999999999" customHeight="1">
      <c r="B20" s="19"/>
      <c r="E20" s="24" t="s">
        <v>34</v>
      </c>
      <c r="AK20" s="26" t="s">
        <v>27</v>
      </c>
      <c r="AN20" s="24" t="s">
        <v>1</v>
      </c>
      <c r="AR20" s="19"/>
      <c r="BE20" s="242"/>
      <c r="BS20" s="16" t="s">
        <v>32</v>
      </c>
    </row>
    <row r="21" spans="2:71" ht="6.95" customHeight="1">
      <c r="B21" s="19"/>
      <c r="AR21" s="19"/>
      <c r="BE21" s="242"/>
    </row>
    <row r="22" spans="2:71" ht="12" customHeight="1">
      <c r="B22" s="19"/>
      <c r="D22" s="26" t="s">
        <v>35</v>
      </c>
      <c r="AR22" s="19"/>
      <c r="BE22" s="242"/>
    </row>
    <row r="23" spans="2:71" ht="38.25" customHeight="1">
      <c r="B23" s="19"/>
      <c r="E23" s="238" t="s">
        <v>36</v>
      </c>
      <c r="F23" s="238"/>
      <c r="G23" s="238"/>
      <c r="H23" s="238"/>
      <c r="I23" s="238"/>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R23" s="19"/>
      <c r="BE23" s="242"/>
    </row>
    <row r="24" spans="2:71" ht="6.95" customHeight="1">
      <c r="B24" s="19"/>
      <c r="AR24" s="19"/>
      <c r="BE24" s="242"/>
    </row>
    <row r="25" spans="2:71" ht="6.9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242"/>
    </row>
    <row r="26" spans="2:71" s="1" customFormat="1" ht="25.9" customHeight="1">
      <c r="B26" s="31"/>
      <c r="D26" s="32" t="s">
        <v>37</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44">
        <f>ROUND(AG94,2)</f>
        <v>0</v>
      </c>
      <c r="AL26" s="245"/>
      <c r="AM26" s="245"/>
      <c r="AN26" s="245"/>
      <c r="AO26" s="245"/>
      <c r="AR26" s="31"/>
      <c r="BE26" s="242"/>
    </row>
    <row r="27" spans="2:71" s="1" customFormat="1" ht="6.95" customHeight="1">
      <c r="B27" s="31"/>
      <c r="AR27" s="31"/>
      <c r="BE27" s="242"/>
    </row>
    <row r="28" spans="2:71" s="1" customFormat="1" ht="12.75">
      <c r="B28" s="31"/>
      <c r="L28" s="239" t="s">
        <v>38</v>
      </c>
      <c r="M28" s="239"/>
      <c r="N28" s="239"/>
      <c r="O28" s="239"/>
      <c r="P28" s="239"/>
      <c r="W28" s="239" t="s">
        <v>39</v>
      </c>
      <c r="X28" s="239"/>
      <c r="Y28" s="239"/>
      <c r="Z28" s="239"/>
      <c r="AA28" s="239"/>
      <c r="AB28" s="239"/>
      <c r="AC28" s="239"/>
      <c r="AD28" s="239"/>
      <c r="AE28" s="239"/>
      <c r="AK28" s="239" t="s">
        <v>40</v>
      </c>
      <c r="AL28" s="239"/>
      <c r="AM28" s="239"/>
      <c r="AN28" s="239"/>
      <c r="AO28" s="239"/>
      <c r="AR28" s="31"/>
      <c r="BE28" s="242"/>
    </row>
    <row r="29" spans="2:71" s="2" customFormat="1" ht="14.45" customHeight="1">
      <c r="B29" s="35"/>
      <c r="D29" s="26" t="s">
        <v>41</v>
      </c>
      <c r="F29" s="26" t="s">
        <v>42</v>
      </c>
      <c r="L29" s="216">
        <v>0.21</v>
      </c>
      <c r="M29" s="217"/>
      <c r="N29" s="217"/>
      <c r="O29" s="217"/>
      <c r="P29" s="217"/>
      <c r="W29" s="240">
        <f>ROUND(AZ94, 2)</f>
        <v>0</v>
      </c>
      <c r="X29" s="217"/>
      <c r="Y29" s="217"/>
      <c r="Z29" s="217"/>
      <c r="AA29" s="217"/>
      <c r="AB29" s="217"/>
      <c r="AC29" s="217"/>
      <c r="AD29" s="217"/>
      <c r="AE29" s="217"/>
      <c r="AK29" s="240">
        <f>ROUND(AV94, 2)</f>
        <v>0</v>
      </c>
      <c r="AL29" s="217"/>
      <c r="AM29" s="217"/>
      <c r="AN29" s="217"/>
      <c r="AO29" s="217"/>
      <c r="AR29" s="35"/>
      <c r="BE29" s="243"/>
    </row>
    <row r="30" spans="2:71" s="2" customFormat="1" ht="14.45" customHeight="1">
      <c r="B30" s="35"/>
      <c r="F30" s="26" t="s">
        <v>43</v>
      </c>
      <c r="L30" s="216">
        <v>0.15</v>
      </c>
      <c r="M30" s="217"/>
      <c r="N30" s="217"/>
      <c r="O30" s="217"/>
      <c r="P30" s="217"/>
      <c r="W30" s="240">
        <f>ROUND(BA94, 2)</f>
        <v>0</v>
      </c>
      <c r="X30" s="217"/>
      <c r="Y30" s="217"/>
      <c r="Z30" s="217"/>
      <c r="AA30" s="217"/>
      <c r="AB30" s="217"/>
      <c r="AC30" s="217"/>
      <c r="AD30" s="217"/>
      <c r="AE30" s="217"/>
      <c r="AK30" s="240">
        <f>ROUND(AW94, 2)</f>
        <v>0</v>
      </c>
      <c r="AL30" s="217"/>
      <c r="AM30" s="217"/>
      <c r="AN30" s="217"/>
      <c r="AO30" s="217"/>
      <c r="AR30" s="35"/>
      <c r="BE30" s="243"/>
    </row>
    <row r="31" spans="2:71" s="2" customFormat="1" ht="14.45" hidden="1" customHeight="1">
      <c r="B31" s="35"/>
      <c r="F31" s="26" t="s">
        <v>44</v>
      </c>
      <c r="L31" s="216">
        <v>0.21</v>
      </c>
      <c r="M31" s="217"/>
      <c r="N31" s="217"/>
      <c r="O31" s="217"/>
      <c r="P31" s="217"/>
      <c r="W31" s="240">
        <f>ROUND(BB94, 2)</f>
        <v>0</v>
      </c>
      <c r="X31" s="217"/>
      <c r="Y31" s="217"/>
      <c r="Z31" s="217"/>
      <c r="AA31" s="217"/>
      <c r="AB31" s="217"/>
      <c r="AC31" s="217"/>
      <c r="AD31" s="217"/>
      <c r="AE31" s="217"/>
      <c r="AK31" s="240">
        <v>0</v>
      </c>
      <c r="AL31" s="217"/>
      <c r="AM31" s="217"/>
      <c r="AN31" s="217"/>
      <c r="AO31" s="217"/>
      <c r="AR31" s="35"/>
      <c r="BE31" s="243"/>
    </row>
    <row r="32" spans="2:71" s="2" customFormat="1" ht="14.45" hidden="1" customHeight="1">
      <c r="B32" s="35"/>
      <c r="F32" s="26" t="s">
        <v>45</v>
      </c>
      <c r="L32" s="216">
        <v>0.15</v>
      </c>
      <c r="M32" s="217"/>
      <c r="N32" s="217"/>
      <c r="O32" s="217"/>
      <c r="P32" s="217"/>
      <c r="W32" s="240">
        <f>ROUND(BC94, 2)</f>
        <v>0</v>
      </c>
      <c r="X32" s="217"/>
      <c r="Y32" s="217"/>
      <c r="Z32" s="217"/>
      <c r="AA32" s="217"/>
      <c r="AB32" s="217"/>
      <c r="AC32" s="217"/>
      <c r="AD32" s="217"/>
      <c r="AE32" s="217"/>
      <c r="AK32" s="240">
        <v>0</v>
      </c>
      <c r="AL32" s="217"/>
      <c r="AM32" s="217"/>
      <c r="AN32" s="217"/>
      <c r="AO32" s="217"/>
      <c r="AR32" s="35"/>
      <c r="BE32" s="243"/>
    </row>
    <row r="33" spans="2:57" s="2" customFormat="1" ht="14.45" hidden="1" customHeight="1">
      <c r="B33" s="35"/>
      <c r="F33" s="26" t="s">
        <v>46</v>
      </c>
      <c r="L33" s="216">
        <v>0</v>
      </c>
      <c r="M33" s="217"/>
      <c r="N33" s="217"/>
      <c r="O33" s="217"/>
      <c r="P33" s="217"/>
      <c r="W33" s="240">
        <f>ROUND(BD94, 2)</f>
        <v>0</v>
      </c>
      <c r="X33" s="217"/>
      <c r="Y33" s="217"/>
      <c r="Z33" s="217"/>
      <c r="AA33" s="217"/>
      <c r="AB33" s="217"/>
      <c r="AC33" s="217"/>
      <c r="AD33" s="217"/>
      <c r="AE33" s="217"/>
      <c r="AK33" s="240">
        <v>0</v>
      </c>
      <c r="AL33" s="217"/>
      <c r="AM33" s="217"/>
      <c r="AN33" s="217"/>
      <c r="AO33" s="217"/>
      <c r="AR33" s="35"/>
      <c r="BE33" s="243"/>
    </row>
    <row r="34" spans="2:57" s="1" customFormat="1" ht="6.95" customHeight="1">
      <c r="B34" s="31"/>
      <c r="AR34" s="31"/>
      <c r="BE34" s="242"/>
    </row>
    <row r="35" spans="2:57" s="1" customFormat="1" ht="25.9" customHeight="1">
      <c r="B35" s="31"/>
      <c r="C35" s="36"/>
      <c r="D35" s="37" t="s">
        <v>47</v>
      </c>
      <c r="E35" s="38"/>
      <c r="F35" s="38"/>
      <c r="G35" s="38"/>
      <c r="H35" s="38"/>
      <c r="I35" s="38"/>
      <c r="J35" s="38"/>
      <c r="K35" s="38"/>
      <c r="L35" s="38"/>
      <c r="M35" s="38"/>
      <c r="N35" s="38"/>
      <c r="O35" s="38"/>
      <c r="P35" s="38"/>
      <c r="Q35" s="38"/>
      <c r="R35" s="38"/>
      <c r="S35" s="38"/>
      <c r="T35" s="39" t="s">
        <v>48</v>
      </c>
      <c r="U35" s="38"/>
      <c r="V35" s="38"/>
      <c r="W35" s="38"/>
      <c r="X35" s="219" t="s">
        <v>49</v>
      </c>
      <c r="Y35" s="220"/>
      <c r="Z35" s="220"/>
      <c r="AA35" s="220"/>
      <c r="AB35" s="220"/>
      <c r="AC35" s="38"/>
      <c r="AD35" s="38"/>
      <c r="AE35" s="38"/>
      <c r="AF35" s="38"/>
      <c r="AG35" s="38"/>
      <c r="AH35" s="38"/>
      <c r="AI35" s="38"/>
      <c r="AJ35" s="38"/>
      <c r="AK35" s="221">
        <f>SUM(AK26:AK33)</f>
        <v>0</v>
      </c>
      <c r="AL35" s="220"/>
      <c r="AM35" s="220"/>
      <c r="AN35" s="220"/>
      <c r="AO35" s="222"/>
      <c r="AP35" s="36"/>
      <c r="AQ35" s="36"/>
      <c r="AR35" s="31"/>
    </row>
    <row r="36" spans="2:57" s="1" customFormat="1" ht="6.95" customHeight="1">
      <c r="B36" s="31"/>
      <c r="AR36" s="31"/>
    </row>
    <row r="37" spans="2:57" s="1" customFormat="1" ht="14.45" customHeight="1">
      <c r="B37" s="31"/>
      <c r="AR37" s="31"/>
    </row>
    <row r="38" spans="2:57" ht="14.45" customHeight="1">
      <c r="B38" s="19"/>
      <c r="AR38" s="19"/>
    </row>
    <row r="39" spans="2:57" ht="14.45" customHeight="1">
      <c r="B39" s="19"/>
      <c r="AR39" s="19"/>
    </row>
    <row r="40" spans="2:57" ht="14.45" customHeight="1">
      <c r="B40" s="19"/>
      <c r="AR40" s="19"/>
    </row>
    <row r="41" spans="2:57" ht="14.45" customHeight="1">
      <c r="B41" s="19"/>
      <c r="AR41" s="19"/>
    </row>
    <row r="42" spans="2:57" ht="14.45" customHeight="1">
      <c r="B42" s="19"/>
      <c r="AR42" s="19"/>
    </row>
    <row r="43" spans="2:57" ht="14.45" customHeight="1">
      <c r="B43" s="19"/>
      <c r="AR43" s="19"/>
    </row>
    <row r="44" spans="2:57" ht="14.45" customHeight="1">
      <c r="B44" s="19"/>
      <c r="AR44" s="19"/>
    </row>
    <row r="45" spans="2:57" ht="14.45" customHeight="1">
      <c r="B45" s="19"/>
      <c r="AR45" s="19"/>
    </row>
    <row r="46" spans="2:57" ht="14.45" customHeight="1">
      <c r="B46" s="19"/>
      <c r="AR46" s="19"/>
    </row>
    <row r="47" spans="2:57" ht="14.45" customHeight="1">
      <c r="B47" s="19"/>
      <c r="AR47" s="19"/>
    </row>
    <row r="48" spans="2:57" ht="14.45" customHeight="1">
      <c r="B48" s="19"/>
      <c r="AR48" s="19"/>
    </row>
    <row r="49" spans="2:44" s="1" customFormat="1" ht="14.45" customHeight="1">
      <c r="B49" s="31"/>
      <c r="D49" s="40" t="s">
        <v>50</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51</v>
      </c>
      <c r="AI49" s="41"/>
      <c r="AJ49" s="41"/>
      <c r="AK49" s="41"/>
      <c r="AL49" s="41"/>
      <c r="AM49" s="41"/>
      <c r="AN49" s="41"/>
      <c r="AO49" s="41"/>
      <c r="AR49" s="31"/>
    </row>
    <row r="50" spans="2:44">
      <c r="B50" s="19"/>
      <c r="AR50" s="19"/>
    </row>
    <row r="51" spans="2:44">
      <c r="B51" s="19"/>
      <c r="AR51" s="19"/>
    </row>
    <row r="52" spans="2:44">
      <c r="B52" s="19"/>
      <c r="AR52" s="19"/>
    </row>
    <row r="53" spans="2:44">
      <c r="B53" s="19"/>
      <c r="AR53" s="19"/>
    </row>
    <row r="54" spans="2:44">
      <c r="B54" s="19"/>
      <c r="AR54" s="19"/>
    </row>
    <row r="55" spans="2:44">
      <c r="B55" s="19"/>
      <c r="AR55" s="19"/>
    </row>
    <row r="56" spans="2:44">
      <c r="B56" s="19"/>
      <c r="AR56" s="19"/>
    </row>
    <row r="57" spans="2:44">
      <c r="B57" s="19"/>
      <c r="AR57" s="19"/>
    </row>
    <row r="58" spans="2:44">
      <c r="B58" s="19"/>
      <c r="AR58" s="19"/>
    </row>
    <row r="59" spans="2:44">
      <c r="B59" s="19"/>
      <c r="AR59" s="19"/>
    </row>
    <row r="60" spans="2:44" s="1" customFormat="1" ht="12.75">
      <c r="B60" s="31"/>
      <c r="D60" s="42" t="s">
        <v>52</v>
      </c>
      <c r="E60" s="33"/>
      <c r="F60" s="33"/>
      <c r="G60" s="33"/>
      <c r="H60" s="33"/>
      <c r="I60" s="33"/>
      <c r="J60" s="33"/>
      <c r="K60" s="33"/>
      <c r="L60" s="33"/>
      <c r="M60" s="33"/>
      <c r="N60" s="33"/>
      <c r="O60" s="33"/>
      <c r="P60" s="33"/>
      <c r="Q60" s="33"/>
      <c r="R60" s="33"/>
      <c r="S60" s="33"/>
      <c r="T60" s="33"/>
      <c r="U60" s="33"/>
      <c r="V60" s="42" t="s">
        <v>53</v>
      </c>
      <c r="W60" s="33"/>
      <c r="X60" s="33"/>
      <c r="Y60" s="33"/>
      <c r="Z60" s="33"/>
      <c r="AA60" s="33"/>
      <c r="AB60" s="33"/>
      <c r="AC60" s="33"/>
      <c r="AD60" s="33"/>
      <c r="AE60" s="33"/>
      <c r="AF60" s="33"/>
      <c r="AG60" s="33"/>
      <c r="AH60" s="42" t="s">
        <v>52</v>
      </c>
      <c r="AI60" s="33"/>
      <c r="AJ60" s="33"/>
      <c r="AK60" s="33"/>
      <c r="AL60" s="33"/>
      <c r="AM60" s="42" t="s">
        <v>53</v>
      </c>
      <c r="AN60" s="33"/>
      <c r="AO60" s="33"/>
      <c r="AR60" s="31"/>
    </row>
    <row r="61" spans="2:44">
      <c r="B61" s="19"/>
      <c r="AR61" s="19"/>
    </row>
    <row r="62" spans="2:44">
      <c r="B62" s="19"/>
      <c r="AR62" s="19"/>
    </row>
    <row r="63" spans="2:44">
      <c r="B63" s="19"/>
      <c r="AR63" s="19"/>
    </row>
    <row r="64" spans="2:44" s="1" customFormat="1" ht="12.75">
      <c r="B64" s="31"/>
      <c r="D64" s="40" t="s">
        <v>54</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0" t="s">
        <v>55</v>
      </c>
      <c r="AI64" s="41"/>
      <c r="AJ64" s="41"/>
      <c r="AK64" s="41"/>
      <c r="AL64" s="41"/>
      <c r="AM64" s="41"/>
      <c r="AN64" s="41"/>
      <c r="AO64" s="41"/>
      <c r="AR64" s="31"/>
    </row>
    <row r="65" spans="2:44">
      <c r="B65" s="19"/>
      <c r="AR65" s="19"/>
    </row>
    <row r="66" spans="2:44">
      <c r="B66" s="19"/>
      <c r="AR66" s="19"/>
    </row>
    <row r="67" spans="2:44">
      <c r="B67" s="19"/>
      <c r="AR67" s="19"/>
    </row>
    <row r="68" spans="2:44">
      <c r="B68" s="19"/>
      <c r="AR68" s="19"/>
    </row>
    <row r="69" spans="2:44">
      <c r="B69" s="19"/>
      <c r="AR69" s="19"/>
    </row>
    <row r="70" spans="2:44">
      <c r="B70" s="19"/>
      <c r="AR70" s="19"/>
    </row>
    <row r="71" spans="2:44">
      <c r="B71" s="19"/>
      <c r="AR71" s="19"/>
    </row>
    <row r="72" spans="2:44">
      <c r="B72" s="19"/>
      <c r="AR72" s="19"/>
    </row>
    <row r="73" spans="2:44">
      <c r="B73" s="19"/>
      <c r="AR73" s="19"/>
    </row>
    <row r="74" spans="2:44">
      <c r="B74" s="19"/>
      <c r="AR74" s="19"/>
    </row>
    <row r="75" spans="2:44" s="1" customFormat="1" ht="12.75">
      <c r="B75" s="31"/>
      <c r="D75" s="42" t="s">
        <v>52</v>
      </c>
      <c r="E75" s="33"/>
      <c r="F75" s="33"/>
      <c r="G75" s="33"/>
      <c r="H75" s="33"/>
      <c r="I75" s="33"/>
      <c r="J75" s="33"/>
      <c r="K75" s="33"/>
      <c r="L75" s="33"/>
      <c r="M75" s="33"/>
      <c r="N75" s="33"/>
      <c r="O75" s="33"/>
      <c r="P75" s="33"/>
      <c r="Q75" s="33"/>
      <c r="R75" s="33"/>
      <c r="S75" s="33"/>
      <c r="T75" s="33"/>
      <c r="U75" s="33"/>
      <c r="V75" s="42" t="s">
        <v>53</v>
      </c>
      <c r="W75" s="33"/>
      <c r="X75" s="33"/>
      <c r="Y75" s="33"/>
      <c r="Z75" s="33"/>
      <c r="AA75" s="33"/>
      <c r="AB75" s="33"/>
      <c r="AC75" s="33"/>
      <c r="AD75" s="33"/>
      <c r="AE75" s="33"/>
      <c r="AF75" s="33"/>
      <c r="AG75" s="33"/>
      <c r="AH75" s="42" t="s">
        <v>52</v>
      </c>
      <c r="AI75" s="33"/>
      <c r="AJ75" s="33"/>
      <c r="AK75" s="33"/>
      <c r="AL75" s="33"/>
      <c r="AM75" s="42" t="s">
        <v>53</v>
      </c>
      <c r="AN75" s="33"/>
      <c r="AO75" s="33"/>
      <c r="AR75" s="31"/>
    </row>
    <row r="76" spans="2:44" s="1" customFormat="1">
      <c r="B76" s="31"/>
      <c r="AR76" s="31"/>
    </row>
    <row r="77" spans="2:44" s="1" customFormat="1" ht="6.95" customHeight="1">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1"/>
    </row>
    <row r="81" spans="1:91" s="1" customFormat="1" ht="6.95" customHeight="1">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31"/>
    </row>
    <row r="82" spans="1:91" s="1" customFormat="1" ht="24.95" customHeight="1">
      <c r="B82" s="31"/>
      <c r="C82" s="20" t="s">
        <v>56</v>
      </c>
      <c r="AR82" s="31"/>
    </row>
    <row r="83" spans="1:91" s="1" customFormat="1" ht="6.95" customHeight="1">
      <c r="B83" s="31"/>
      <c r="AR83" s="31"/>
    </row>
    <row r="84" spans="1:91" s="3" customFormat="1" ht="12" customHeight="1">
      <c r="B84" s="47"/>
      <c r="C84" s="26" t="s">
        <v>13</v>
      </c>
      <c r="L84" s="3" t="str">
        <f>K5</f>
        <v>19-023</v>
      </c>
      <c r="AR84" s="47"/>
    </row>
    <row r="85" spans="1:91" s="4" customFormat="1" ht="36.950000000000003" customHeight="1">
      <c r="B85" s="48"/>
      <c r="C85" s="49" t="s">
        <v>16</v>
      </c>
      <c r="L85" s="231" t="str">
        <f>K6</f>
        <v>Základní škola Přelouč, Masarykovo náměstí č.p.1 a č.p.45</v>
      </c>
      <c r="M85" s="232"/>
      <c r="N85" s="232"/>
      <c r="O85" s="232"/>
      <c r="P85" s="232"/>
      <c r="Q85" s="232"/>
      <c r="R85" s="232"/>
      <c r="S85" s="232"/>
      <c r="T85" s="232"/>
      <c r="U85" s="232"/>
      <c r="V85" s="232"/>
      <c r="W85" s="232"/>
      <c r="X85" s="232"/>
      <c r="Y85" s="232"/>
      <c r="Z85" s="232"/>
      <c r="AA85" s="232"/>
      <c r="AB85" s="232"/>
      <c r="AC85" s="232"/>
      <c r="AD85" s="232"/>
      <c r="AE85" s="232"/>
      <c r="AF85" s="232"/>
      <c r="AG85" s="232"/>
      <c r="AH85" s="232"/>
      <c r="AI85" s="232"/>
      <c r="AJ85" s="232"/>
      <c r="AK85" s="232"/>
      <c r="AL85" s="232"/>
      <c r="AM85" s="232"/>
      <c r="AN85" s="232"/>
      <c r="AO85" s="232"/>
      <c r="AR85" s="48"/>
    </row>
    <row r="86" spans="1:91" s="1" customFormat="1" ht="6.95" customHeight="1">
      <c r="B86" s="31"/>
      <c r="AR86" s="31"/>
    </row>
    <row r="87" spans="1:91" s="1" customFormat="1" ht="12" customHeight="1">
      <c r="B87" s="31"/>
      <c r="C87" s="26" t="s">
        <v>20</v>
      </c>
      <c r="L87" s="50" t="str">
        <f>IF(K8="","",K8)</f>
        <v>Přelouč</v>
      </c>
      <c r="AI87" s="26" t="s">
        <v>22</v>
      </c>
      <c r="AM87" s="233" t="str">
        <f>IF(AN8= "","",AN8)</f>
        <v>4. 3. 2019</v>
      </c>
      <c r="AN87" s="233"/>
      <c r="AR87" s="31"/>
    </row>
    <row r="88" spans="1:91" s="1" customFormat="1" ht="6.95" customHeight="1">
      <c r="B88" s="31"/>
      <c r="AR88" s="31"/>
    </row>
    <row r="89" spans="1:91" s="1" customFormat="1" ht="27.95" customHeight="1">
      <c r="B89" s="31"/>
      <c r="C89" s="26" t="s">
        <v>24</v>
      </c>
      <c r="L89" s="3" t="str">
        <f>IF(E11= "","",E11)</f>
        <v>Město Přelouč</v>
      </c>
      <c r="AI89" s="26" t="s">
        <v>30</v>
      </c>
      <c r="AM89" s="229" t="str">
        <f>IF(E17="","",E17)</f>
        <v>Ing. Vítězslav Vomočil Pardubice</v>
      </c>
      <c r="AN89" s="230"/>
      <c r="AO89" s="230"/>
      <c r="AP89" s="230"/>
      <c r="AR89" s="31"/>
      <c r="AS89" s="225" t="s">
        <v>57</v>
      </c>
      <c r="AT89" s="226"/>
      <c r="AU89" s="52"/>
      <c r="AV89" s="52"/>
      <c r="AW89" s="52"/>
      <c r="AX89" s="52"/>
      <c r="AY89" s="52"/>
      <c r="AZ89" s="52"/>
      <c r="BA89" s="52"/>
      <c r="BB89" s="52"/>
      <c r="BC89" s="52"/>
      <c r="BD89" s="53"/>
    </row>
    <row r="90" spans="1:91" s="1" customFormat="1" ht="15.2" customHeight="1">
      <c r="B90" s="31"/>
      <c r="C90" s="26" t="s">
        <v>28</v>
      </c>
      <c r="L90" s="3" t="str">
        <f>IF(E14= "Vyplň údaj","",E14)</f>
        <v/>
      </c>
      <c r="AI90" s="26" t="s">
        <v>33</v>
      </c>
      <c r="AM90" s="229" t="str">
        <f>IF(E20="","",E20)</f>
        <v>Aleš Vojtěch</v>
      </c>
      <c r="AN90" s="230"/>
      <c r="AO90" s="230"/>
      <c r="AP90" s="230"/>
      <c r="AR90" s="31"/>
      <c r="AS90" s="227"/>
      <c r="AT90" s="228"/>
      <c r="AU90" s="54"/>
      <c r="AV90" s="54"/>
      <c r="AW90" s="54"/>
      <c r="AX90" s="54"/>
      <c r="AY90" s="54"/>
      <c r="AZ90" s="54"/>
      <c r="BA90" s="54"/>
      <c r="BB90" s="54"/>
      <c r="BC90" s="54"/>
      <c r="BD90" s="55"/>
    </row>
    <row r="91" spans="1:91" s="1" customFormat="1" ht="10.9" customHeight="1">
      <c r="B91" s="31"/>
      <c r="AR91" s="31"/>
      <c r="AS91" s="227"/>
      <c r="AT91" s="228"/>
      <c r="AU91" s="54"/>
      <c r="AV91" s="54"/>
      <c r="AW91" s="54"/>
      <c r="AX91" s="54"/>
      <c r="AY91" s="54"/>
      <c r="AZ91" s="54"/>
      <c r="BA91" s="54"/>
      <c r="BB91" s="54"/>
      <c r="BC91" s="54"/>
      <c r="BD91" s="55"/>
    </row>
    <row r="92" spans="1:91" s="1" customFormat="1" ht="29.25" customHeight="1">
      <c r="B92" s="31"/>
      <c r="C92" s="218" t="s">
        <v>58</v>
      </c>
      <c r="D92" s="213"/>
      <c r="E92" s="213"/>
      <c r="F92" s="213"/>
      <c r="G92" s="213"/>
      <c r="H92" s="56"/>
      <c r="I92" s="214" t="s">
        <v>59</v>
      </c>
      <c r="J92" s="213"/>
      <c r="K92" s="213"/>
      <c r="L92" s="213"/>
      <c r="M92" s="213"/>
      <c r="N92" s="213"/>
      <c r="O92" s="213"/>
      <c r="P92" s="213"/>
      <c r="Q92" s="213"/>
      <c r="R92" s="213"/>
      <c r="S92" s="213"/>
      <c r="T92" s="213"/>
      <c r="U92" s="213"/>
      <c r="V92" s="213"/>
      <c r="W92" s="213"/>
      <c r="X92" s="213"/>
      <c r="Y92" s="213"/>
      <c r="Z92" s="213"/>
      <c r="AA92" s="213"/>
      <c r="AB92" s="213"/>
      <c r="AC92" s="213"/>
      <c r="AD92" s="213"/>
      <c r="AE92" s="213"/>
      <c r="AF92" s="213"/>
      <c r="AG92" s="212" t="s">
        <v>60</v>
      </c>
      <c r="AH92" s="213"/>
      <c r="AI92" s="213"/>
      <c r="AJ92" s="213"/>
      <c r="AK92" s="213"/>
      <c r="AL92" s="213"/>
      <c r="AM92" s="213"/>
      <c r="AN92" s="214" t="s">
        <v>61</v>
      </c>
      <c r="AO92" s="213"/>
      <c r="AP92" s="215"/>
      <c r="AQ92" s="57" t="s">
        <v>62</v>
      </c>
      <c r="AR92" s="31"/>
      <c r="AS92" s="58" t="s">
        <v>63</v>
      </c>
      <c r="AT92" s="59" t="s">
        <v>64</v>
      </c>
      <c r="AU92" s="59" t="s">
        <v>65</v>
      </c>
      <c r="AV92" s="59" t="s">
        <v>66</v>
      </c>
      <c r="AW92" s="59" t="s">
        <v>67</v>
      </c>
      <c r="AX92" s="59" t="s">
        <v>68</v>
      </c>
      <c r="AY92" s="59" t="s">
        <v>69</v>
      </c>
      <c r="AZ92" s="59" t="s">
        <v>70</v>
      </c>
      <c r="BA92" s="59" t="s">
        <v>71</v>
      </c>
      <c r="BB92" s="59" t="s">
        <v>72</v>
      </c>
      <c r="BC92" s="59" t="s">
        <v>73</v>
      </c>
      <c r="BD92" s="60" t="s">
        <v>74</v>
      </c>
    </row>
    <row r="93" spans="1:91" s="1" customFormat="1" ht="10.9" customHeight="1">
      <c r="B93" s="31"/>
      <c r="AR93" s="31"/>
      <c r="AS93" s="61"/>
      <c r="AT93" s="52"/>
      <c r="AU93" s="52"/>
      <c r="AV93" s="52"/>
      <c r="AW93" s="52"/>
      <c r="AX93" s="52"/>
      <c r="AY93" s="52"/>
      <c r="AZ93" s="52"/>
      <c r="BA93" s="52"/>
      <c r="BB93" s="52"/>
      <c r="BC93" s="52"/>
      <c r="BD93" s="53"/>
    </row>
    <row r="94" spans="1:91" s="5" customFormat="1" ht="32.450000000000003" customHeight="1">
      <c r="B94" s="62"/>
      <c r="C94" s="63" t="s">
        <v>75</v>
      </c>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210">
        <f>ROUND(SUM(AG95:AG96),2)</f>
        <v>0</v>
      </c>
      <c r="AH94" s="210"/>
      <c r="AI94" s="210"/>
      <c r="AJ94" s="210"/>
      <c r="AK94" s="210"/>
      <c r="AL94" s="210"/>
      <c r="AM94" s="210"/>
      <c r="AN94" s="211">
        <f>SUM(AG94,AT94)</f>
        <v>0</v>
      </c>
      <c r="AO94" s="211"/>
      <c r="AP94" s="211"/>
      <c r="AQ94" s="66" t="s">
        <v>1</v>
      </c>
      <c r="AR94" s="62"/>
      <c r="AS94" s="67">
        <f>ROUND(SUM(AS95:AS96),2)</f>
        <v>0</v>
      </c>
      <c r="AT94" s="68">
        <f>ROUND(SUM(AV94:AW94),2)</f>
        <v>0</v>
      </c>
      <c r="AU94" s="69">
        <f>ROUND(SUM(AU95:AU96),5)</f>
        <v>0</v>
      </c>
      <c r="AV94" s="68">
        <f>ROUND(AZ94*L29,2)</f>
        <v>0</v>
      </c>
      <c r="AW94" s="68">
        <f>ROUND(BA94*L30,2)</f>
        <v>0</v>
      </c>
      <c r="AX94" s="68">
        <f>ROUND(BB94*L29,2)</f>
        <v>0</v>
      </c>
      <c r="AY94" s="68">
        <f>ROUND(BC94*L30,2)</f>
        <v>0</v>
      </c>
      <c r="AZ94" s="68">
        <f>ROUND(SUM(AZ95:AZ96),2)</f>
        <v>0</v>
      </c>
      <c r="BA94" s="68">
        <f>ROUND(SUM(BA95:BA96),2)</f>
        <v>0</v>
      </c>
      <c r="BB94" s="68">
        <f>ROUND(SUM(BB95:BB96),2)</f>
        <v>0</v>
      </c>
      <c r="BC94" s="68">
        <f>ROUND(SUM(BC95:BC96),2)</f>
        <v>0</v>
      </c>
      <c r="BD94" s="70">
        <f>ROUND(SUM(BD95:BD96),2)</f>
        <v>0</v>
      </c>
      <c r="BS94" s="71" t="s">
        <v>76</v>
      </c>
      <c r="BT94" s="71" t="s">
        <v>77</v>
      </c>
      <c r="BU94" s="72" t="s">
        <v>78</v>
      </c>
      <c r="BV94" s="71" t="s">
        <v>79</v>
      </c>
      <c r="BW94" s="71" t="s">
        <v>4</v>
      </c>
      <c r="BX94" s="71" t="s">
        <v>80</v>
      </c>
      <c r="CL94" s="71" t="s">
        <v>1</v>
      </c>
    </row>
    <row r="95" spans="1:91" s="6" customFormat="1" ht="16.5" customHeight="1">
      <c r="A95" s="73" t="s">
        <v>81</v>
      </c>
      <c r="B95" s="74"/>
      <c r="C95" s="75"/>
      <c r="D95" s="209" t="s">
        <v>82</v>
      </c>
      <c r="E95" s="209"/>
      <c r="F95" s="209"/>
      <c r="G95" s="209"/>
      <c r="H95" s="209"/>
      <c r="I95" s="76"/>
      <c r="J95" s="209" t="s">
        <v>83</v>
      </c>
      <c r="K95" s="209"/>
      <c r="L95" s="209"/>
      <c r="M95" s="209"/>
      <c r="N95" s="209"/>
      <c r="O95" s="209"/>
      <c r="P95" s="209"/>
      <c r="Q95" s="209"/>
      <c r="R95" s="209"/>
      <c r="S95" s="209"/>
      <c r="T95" s="209"/>
      <c r="U95" s="209"/>
      <c r="V95" s="209"/>
      <c r="W95" s="209"/>
      <c r="X95" s="209"/>
      <c r="Y95" s="209"/>
      <c r="Z95" s="209"/>
      <c r="AA95" s="209"/>
      <c r="AB95" s="209"/>
      <c r="AC95" s="209"/>
      <c r="AD95" s="209"/>
      <c r="AE95" s="209"/>
      <c r="AF95" s="209"/>
      <c r="AG95" s="207">
        <f>'00 - Vedlejší a ostatní n...'!J30</f>
        <v>0</v>
      </c>
      <c r="AH95" s="208"/>
      <c r="AI95" s="208"/>
      <c r="AJ95" s="208"/>
      <c r="AK95" s="208"/>
      <c r="AL95" s="208"/>
      <c r="AM95" s="208"/>
      <c r="AN95" s="207">
        <f>SUM(AG95,AT95)</f>
        <v>0</v>
      </c>
      <c r="AO95" s="208"/>
      <c r="AP95" s="208"/>
      <c r="AQ95" s="77" t="s">
        <v>84</v>
      </c>
      <c r="AR95" s="74"/>
      <c r="AS95" s="78">
        <v>0</v>
      </c>
      <c r="AT95" s="79">
        <f>ROUND(SUM(AV95:AW95),2)</f>
        <v>0</v>
      </c>
      <c r="AU95" s="80">
        <f>'00 - Vedlejší a ostatní n...'!P121</f>
        <v>0</v>
      </c>
      <c r="AV95" s="79">
        <f>'00 - Vedlejší a ostatní n...'!J33</f>
        <v>0</v>
      </c>
      <c r="AW95" s="79">
        <f>'00 - Vedlejší a ostatní n...'!J34</f>
        <v>0</v>
      </c>
      <c r="AX95" s="79">
        <f>'00 - Vedlejší a ostatní n...'!J35</f>
        <v>0</v>
      </c>
      <c r="AY95" s="79">
        <f>'00 - Vedlejší a ostatní n...'!J36</f>
        <v>0</v>
      </c>
      <c r="AZ95" s="79">
        <f>'00 - Vedlejší a ostatní n...'!F33</f>
        <v>0</v>
      </c>
      <c r="BA95" s="79">
        <f>'00 - Vedlejší a ostatní n...'!F34</f>
        <v>0</v>
      </c>
      <c r="BB95" s="79">
        <f>'00 - Vedlejší a ostatní n...'!F35</f>
        <v>0</v>
      </c>
      <c r="BC95" s="79">
        <f>'00 - Vedlejší a ostatní n...'!F36</f>
        <v>0</v>
      </c>
      <c r="BD95" s="81">
        <f>'00 - Vedlejší a ostatní n...'!F37</f>
        <v>0</v>
      </c>
      <c r="BT95" s="82" t="s">
        <v>85</v>
      </c>
      <c r="BV95" s="82" t="s">
        <v>79</v>
      </c>
      <c r="BW95" s="82" t="s">
        <v>86</v>
      </c>
      <c r="BX95" s="82" t="s">
        <v>4</v>
      </c>
      <c r="CL95" s="82" t="s">
        <v>1</v>
      </c>
      <c r="CM95" s="82" t="s">
        <v>87</v>
      </c>
    </row>
    <row r="96" spans="1:91" s="6" customFormat="1" ht="16.5" customHeight="1">
      <c r="A96" s="73" t="s">
        <v>81</v>
      </c>
      <c r="B96" s="74"/>
      <c r="C96" s="75"/>
      <c r="D96" s="209" t="s">
        <v>88</v>
      </c>
      <c r="E96" s="209"/>
      <c r="F96" s="209"/>
      <c r="G96" s="209"/>
      <c r="H96" s="209"/>
      <c r="I96" s="76"/>
      <c r="J96" s="209" t="s">
        <v>89</v>
      </c>
      <c r="K96" s="209"/>
      <c r="L96" s="209"/>
      <c r="M96" s="209"/>
      <c r="N96" s="209"/>
      <c r="O96" s="209"/>
      <c r="P96" s="209"/>
      <c r="Q96" s="209"/>
      <c r="R96" s="209"/>
      <c r="S96" s="209"/>
      <c r="T96" s="209"/>
      <c r="U96" s="209"/>
      <c r="V96" s="209"/>
      <c r="W96" s="209"/>
      <c r="X96" s="209"/>
      <c r="Y96" s="209"/>
      <c r="Z96" s="209"/>
      <c r="AA96" s="209"/>
      <c r="AB96" s="209"/>
      <c r="AC96" s="209"/>
      <c r="AD96" s="209"/>
      <c r="AE96" s="209"/>
      <c r="AF96" s="209"/>
      <c r="AG96" s="207">
        <f>'01 - Výměna oken'!J30</f>
        <v>0</v>
      </c>
      <c r="AH96" s="208"/>
      <c r="AI96" s="208"/>
      <c r="AJ96" s="208"/>
      <c r="AK96" s="208"/>
      <c r="AL96" s="208"/>
      <c r="AM96" s="208"/>
      <c r="AN96" s="207">
        <f>SUM(AG96,AT96)</f>
        <v>0</v>
      </c>
      <c r="AO96" s="208"/>
      <c r="AP96" s="208"/>
      <c r="AQ96" s="77" t="s">
        <v>90</v>
      </c>
      <c r="AR96" s="74"/>
      <c r="AS96" s="83">
        <v>0</v>
      </c>
      <c r="AT96" s="84">
        <f>ROUND(SUM(AV96:AW96),2)</f>
        <v>0</v>
      </c>
      <c r="AU96" s="85">
        <f>'01 - Výměna oken'!P132</f>
        <v>0</v>
      </c>
      <c r="AV96" s="84">
        <f>'01 - Výměna oken'!J33</f>
        <v>0</v>
      </c>
      <c r="AW96" s="84">
        <f>'01 - Výměna oken'!J34</f>
        <v>0</v>
      </c>
      <c r="AX96" s="84">
        <f>'01 - Výměna oken'!J35</f>
        <v>0</v>
      </c>
      <c r="AY96" s="84">
        <f>'01 - Výměna oken'!J36</f>
        <v>0</v>
      </c>
      <c r="AZ96" s="84">
        <f>'01 - Výměna oken'!F33</f>
        <v>0</v>
      </c>
      <c r="BA96" s="84">
        <f>'01 - Výměna oken'!F34</f>
        <v>0</v>
      </c>
      <c r="BB96" s="84">
        <f>'01 - Výměna oken'!F35</f>
        <v>0</v>
      </c>
      <c r="BC96" s="84">
        <f>'01 - Výměna oken'!F36</f>
        <v>0</v>
      </c>
      <c r="BD96" s="86">
        <f>'01 - Výměna oken'!F37</f>
        <v>0</v>
      </c>
      <c r="BT96" s="82" t="s">
        <v>85</v>
      </c>
      <c r="BV96" s="82" t="s">
        <v>79</v>
      </c>
      <c r="BW96" s="82" t="s">
        <v>91</v>
      </c>
      <c r="BX96" s="82" t="s">
        <v>4</v>
      </c>
      <c r="CL96" s="82" t="s">
        <v>1</v>
      </c>
      <c r="CM96" s="82" t="s">
        <v>87</v>
      </c>
    </row>
    <row r="97" spans="2:44" s="1" customFormat="1" ht="30" customHeight="1">
      <c r="B97" s="31"/>
      <c r="AR97" s="31"/>
    </row>
    <row r="98" spans="2:44" s="1" customFormat="1" ht="6.95" customHeight="1">
      <c r="B98" s="43"/>
      <c r="C98" s="44"/>
      <c r="D98" s="44"/>
      <c r="E98" s="44"/>
      <c r="F98" s="44"/>
      <c r="G98" s="44"/>
      <c r="H98" s="44"/>
      <c r="I98" s="44"/>
      <c r="J98" s="44"/>
      <c r="K98" s="44"/>
      <c r="L98" s="44"/>
      <c r="M98" s="44"/>
      <c r="N98" s="44"/>
      <c r="O98" s="44"/>
      <c r="P98" s="44"/>
      <c r="Q98" s="44"/>
      <c r="R98" s="44"/>
      <c r="S98" s="44"/>
      <c r="T98" s="44"/>
      <c r="U98" s="44"/>
      <c r="V98" s="44"/>
      <c r="W98" s="44"/>
      <c r="X98" s="44"/>
      <c r="Y98" s="44"/>
      <c r="Z98" s="44"/>
      <c r="AA98" s="44"/>
      <c r="AB98" s="44"/>
      <c r="AC98" s="44"/>
      <c r="AD98" s="44"/>
      <c r="AE98" s="44"/>
      <c r="AF98" s="44"/>
      <c r="AG98" s="44"/>
      <c r="AH98" s="44"/>
      <c r="AI98" s="44"/>
      <c r="AJ98" s="44"/>
      <c r="AK98" s="44"/>
      <c r="AL98" s="44"/>
      <c r="AM98" s="44"/>
      <c r="AN98" s="44"/>
      <c r="AO98" s="44"/>
      <c r="AP98" s="44"/>
      <c r="AQ98" s="44"/>
      <c r="AR98" s="31"/>
    </row>
  </sheetData>
  <mergeCells count="46">
    <mergeCell ref="BE5:BE34"/>
    <mergeCell ref="AK26:AO26"/>
    <mergeCell ref="W29:AE29"/>
    <mergeCell ref="AK29:AO29"/>
    <mergeCell ref="W30:AE30"/>
    <mergeCell ref="AK30:AO30"/>
    <mergeCell ref="AK31:AO31"/>
    <mergeCell ref="W32:AE32"/>
    <mergeCell ref="AK32:AO32"/>
    <mergeCell ref="W33:AE33"/>
    <mergeCell ref="AK33:AO33"/>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W31:AE31"/>
    <mergeCell ref="L30:P30"/>
    <mergeCell ref="L31:P31"/>
    <mergeCell ref="L32:P32"/>
    <mergeCell ref="L33:P33"/>
    <mergeCell ref="C92:G92"/>
    <mergeCell ref="I92:AF92"/>
    <mergeCell ref="X35:AB35"/>
    <mergeCell ref="AG92:AM92"/>
    <mergeCell ref="AN92:AP92"/>
    <mergeCell ref="AN95:AP95"/>
    <mergeCell ref="AG95:AM95"/>
    <mergeCell ref="D95:H95"/>
    <mergeCell ref="J95:AF95"/>
    <mergeCell ref="AN96:AP96"/>
    <mergeCell ref="AG96:AM96"/>
    <mergeCell ref="D96:H96"/>
    <mergeCell ref="J96:AF96"/>
    <mergeCell ref="AG94:AM94"/>
    <mergeCell ref="AN94:AP94"/>
  </mergeCells>
  <hyperlinks>
    <hyperlink ref="A95" location="'00 - Vedlejší a ostatní n...'!C2" display="/"/>
    <hyperlink ref="A96" location="'01 - Výměna oke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42"/>
  <sheetViews>
    <sheetView showGridLines="0" tabSelected="1" topLeftCell="A114" workbookViewId="0">
      <selection activeCell="AA131" sqref="AA131"/>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87"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3" t="s">
        <v>5</v>
      </c>
      <c r="M2" s="224"/>
      <c r="N2" s="224"/>
      <c r="O2" s="224"/>
      <c r="P2" s="224"/>
      <c r="Q2" s="224"/>
      <c r="R2" s="224"/>
      <c r="S2" s="224"/>
      <c r="T2" s="224"/>
      <c r="U2" s="224"/>
      <c r="V2" s="224"/>
      <c r="AT2" s="16" t="s">
        <v>86</v>
      </c>
    </row>
    <row r="3" spans="2:46" ht="6.95" hidden="1" customHeight="1">
      <c r="B3" s="17"/>
      <c r="C3" s="18"/>
      <c r="D3" s="18"/>
      <c r="E3" s="18"/>
      <c r="F3" s="18"/>
      <c r="G3" s="18"/>
      <c r="H3" s="18"/>
      <c r="I3" s="88"/>
      <c r="J3" s="18"/>
      <c r="K3" s="18"/>
      <c r="L3" s="19"/>
      <c r="AT3" s="16" t="s">
        <v>87</v>
      </c>
    </row>
    <row r="4" spans="2:46" ht="24.95" hidden="1" customHeight="1">
      <c r="B4" s="19"/>
      <c r="D4" s="20" t="s">
        <v>92</v>
      </c>
      <c r="L4" s="19"/>
      <c r="M4" s="89" t="s">
        <v>10</v>
      </c>
      <c r="AT4" s="16" t="s">
        <v>3</v>
      </c>
    </row>
    <row r="5" spans="2:46" ht="6.95" hidden="1" customHeight="1">
      <c r="B5" s="19"/>
      <c r="L5" s="19"/>
    </row>
    <row r="6" spans="2:46" ht="12" hidden="1" customHeight="1">
      <c r="B6" s="19"/>
      <c r="D6" s="26" t="s">
        <v>16</v>
      </c>
      <c r="L6" s="19"/>
    </row>
    <row r="7" spans="2:46" ht="16.5" hidden="1" customHeight="1">
      <c r="B7" s="19"/>
      <c r="E7" s="247" t="str">
        <f>'Rekapitulace stavby'!K6</f>
        <v>Základní škola Přelouč, Masarykovo náměstí č.p.1 a č.p.45</v>
      </c>
      <c r="F7" s="248"/>
      <c r="G7" s="248"/>
      <c r="H7" s="248"/>
      <c r="L7" s="19"/>
    </row>
    <row r="8" spans="2:46" s="1" customFormat="1" ht="12" hidden="1" customHeight="1">
      <c r="B8" s="31"/>
      <c r="D8" s="26" t="s">
        <v>93</v>
      </c>
      <c r="I8" s="90"/>
      <c r="L8" s="31"/>
    </row>
    <row r="9" spans="2:46" s="1" customFormat="1" ht="36.950000000000003" hidden="1" customHeight="1">
      <c r="B9" s="31"/>
      <c r="E9" s="231" t="s">
        <v>94</v>
      </c>
      <c r="F9" s="246"/>
      <c r="G9" s="246"/>
      <c r="H9" s="246"/>
      <c r="I9" s="90"/>
      <c r="L9" s="31"/>
    </row>
    <row r="10" spans="2:46" s="1" customFormat="1" hidden="1">
      <c r="B10" s="31"/>
      <c r="I10" s="90"/>
      <c r="L10" s="31"/>
    </row>
    <row r="11" spans="2:46" s="1" customFormat="1" ht="12" hidden="1" customHeight="1">
      <c r="B11" s="31"/>
      <c r="D11" s="26" t="s">
        <v>18</v>
      </c>
      <c r="F11" s="24" t="s">
        <v>1</v>
      </c>
      <c r="I11" s="91" t="s">
        <v>19</v>
      </c>
      <c r="J11" s="24" t="s">
        <v>1</v>
      </c>
      <c r="L11" s="31"/>
    </row>
    <row r="12" spans="2:46" s="1" customFormat="1" ht="12" hidden="1" customHeight="1">
      <c r="B12" s="31"/>
      <c r="D12" s="26" t="s">
        <v>20</v>
      </c>
      <c r="F12" s="24" t="s">
        <v>21</v>
      </c>
      <c r="I12" s="91" t="s">
        <v>22</v>
      </c>
      <c r="J12" s="51" t="str">
        <f>'Rekapitulace stavby'!AN8</f>
        <v>4. 3. 2019</v>
      </c>
      <c r="L12" s="31"/>
    </row>
    <row r="13" spans="2:46" s="1" customFormat="1" ht="10.9" hidden="1" customHeight="1">
      <c r="B13" s="31"/>
      <c r="I13" s="90"/>
      <c r="L13" s="31"/>
    </row>
    <row r="14" spans="2:46" s="1" customFormat="1" ht="12" hidden="1" customHeight="1">
      <c r="B14" s="31"/>
      <c r="D14" s="26" t="s">
        <v>24</v>
      </c>
      <c r="I14" s="91" t="s">
        <v>25</v>
      </c>
      <c r="J14" s="24" t="s">
        <v>1</v>
      </c>
      <c r="L14" s="31"/>
    </row>
    <row r="15" spans="2:46" s="1" customFormat="1" ht="18" hidden="1" customHeight="1">
      <c r="B15" s="31"/>
      <c r="E15" s="24" t="s">
        <v>26</v>
      </c>
      <c r="I15" s="91" t="s">
        <v>27</v>
      </c>
      <c r="J15" s="24" t="s">
        <v>1</v>
      </c>
      <c r="L15" s="31"/>
    </row>
    <row r="16" spans="2:46" s="1" customFormat="1" ht="6.95" hidden="1" customHeight="1">
      <c r="B16" s="31"/>
      <c r="I16" s="90"/>
      <c r="L16" s="31"/>
    </row>
    <row r="17" spans="2:12" s="1" customFormat="1" ht="12" hidden="1" customHeight="1">
      <c r="B17" s="31"/>
      <c r="D17" s="26" t="s">
        <v>28</v>
      </c>
      <c r="I17" s="91" t="s">
        <v>25</v>
      </c>
      <c r="J17" s="27" t="str">
        <f>'Rekapitulace stavby'!AN13</f>
        <v>Vyplň údaj</v>
      </c>
      <c r="L17" s="31"/>
    </row>
    <row r="18" spans="2:12" s="1" customFormat="1" ht="18" hidden="1" customHeight="1">
      <c r="B18" s="31"/>
      <c r="E18" s="249" t="str">
        <f>'Rekapitulace stavby'!E14</f>
        <v>Vyplň údaj</v>
      </c>
      <c r="F18" s="234"/>
      <c r="G18" s="234"/>
      <c r="H18" s="234"/>
      <c r="I18" s="91" t="s">
        <v>27</v>
      </c>
      <c r="J18" s="27" t="str">
        <f>'Rekapitulace stavby'!AN14</f>
        <v>Vyplň údaj</v>
      </c>
      <c r="L18" s="31"/>
    </row>
    <row r="19" spans="2:12" s="1" customFormat="1" ht="6.95" hidden="1" customHeight="1">
      <c r="B19" s="31"/>
      <c r="I19" s="90"/>
      <c r="L19" s="31"/>
    </row>
    <row r="20" spans="2:12" s="1" customFormat="1" ht="12" hidden="1" customHeight="1">
      <c r="B20" s="31"/>
      <c r="D20" s="26" t="s">
        <v>30</v>
      </c>
      <c r="I20" s="91" t="s">
        <v>25</v>
      </c>
      <c r="J20" s="24" t="s">
        <v>1</v>
      </c>
      <c r="L20" s="31"/>
    </row>
    <row r="21" spans="2:12" s="1" customFormat="1" ht="18" hidden="1" customHeight="1">
      <c r="B21" s="31"/>
      <c r="E21" s="24" t="s">
        <v>31</v>
      </c>
      <c r="I21" s="91" t="s">
        <v>27</v>
      </c>
      <c r="J21" s="24" t="s">
        <v>1</v>
      </c>
      <c r="L21" s="31"/>
    </row>
    <row r="22" spans="2:12" s="1" customFormat="1" ht="6.95" hidden="1" customHeight="1">
      <c r="B22" s="31"/>
      <c r="I22" s="90"/>
      <c r="L22" s="31"/>
    </row>
    <row r="23" spans="2:12" s="1" customFormat="1" ht="12" hidden="1" customHeight="1">
      <c r="B23" s="31"/>
      <c r="D23" s="26" t="s">
        <v>33</v>
      </c>
      <c r="I23" s="91" t="s">
        <v>25</v>
      </c>
      <c r="J23" s="24" t="s">
        <v>1</v>
      </c>
      <c r="L23" s="31"/>
    </row>
    <row r="24" spans="2:12" s="1" customFormat="1" ht="18" hidden="1" customHeight="1">
      <c r="B24" s="31"/>
      <c r="E24" s="24" t="s">
        <v>34</v>
      </c>
      <c r="I24" s="91" t="s">
        <v>27</v>
      </c>
      <c r="J24" s="24" t="s">
        <v>1</v>
      </c>
      <c r="L24" s="31"/>
    </row>
    <row r="25" spans="2:12" s="1" customFormat="1" ht="6.95" hidden="1" customHeight="1">
      <c r="B25" s="31"/>
      <c r="I25" s="90"/>
      <c r="L25" s="31"/>
    </row>
    <row r="26" spans="2:12" s="1" customFormat="1" ht="12" hidden="1" customHeight="1">
      <c r="B26" s="31"/>
      <c r="D26" s="26" t="s">
        <v>35</v>
      </c>
      <c r="I26" s="90"/>
      <c r="L26" s="31"/>
    </row>
    <row r="27" spans="2:12" s="7" customFormat="1" ht="16.5" hidden="1" customHeight="1">
      <c r="B27" s="92"/>
      <c r="E27" s="238" t="s">
        <v>1</v>
      </c>
      <c r="F27" s="238"/>
      <c r="G27" s="238"/>
      <c r="H27" s="238"/>
      <c r="I27" s="93"/>
      <c r="L27" s="92"/>
    </row>
    <row r="28" spans="2:12" s="1" customFormat="1" ht="6.95" hidden="1" customHeight="1">
      <c r="B28" s="31"/>
      <c r="I28" s="90"/>
      <c r="L28" s="31"/>
    </row>
    <row r="29" spans="2:12" s="1" customFormat="1" ht="6.95" hidden="1" customHeight="1">
      <c r="B29" s="31"/>
      <c r="D29" s="52"/>
      <c r="E29" s="52"/>
      <c r="F29" s="52"/>
      <c r="G29" s="52"/>
      <c r="H29" s="52"/>
      <c r="I29" s="94"/>
      <c r="J29" s="52"/>
      <c r="K29" s="52"/>
      <c r="L29" s="31"/>
    </row>
    <row r="30" spans="2:12" s="1" customFormat="1" ht="25.35" hidden="1" customHeight="1">
      <c r="B30" s="31"/>
      <c r="D30" s="95" t="s">
        <v>37</v>
      </c>
      <c r="I30" s="90"/>
      <c r="J30" s="65">
        <f>ROUND(J121, 2)</f>
        <v>0</v>
      </c>
      <c r="L30" s="31"/>
    </row>
    <row r="31" spans="2:12" s="1" customFormat="1" ht="6.95" hidden="1" customHeight="1">
      <c r="B31" s="31"/>
      <c r="D31" s="52"/>
      <c r="E31" s="52"/>
      <c r="F31" s="52"/>
      <c r="G31" s="52"/>
      <c r="H31" s="52"/>
      <c r="I31" s="94"/>
      <c r="J31" s="52"/>
      <c r="K31" s="52"/>
      <c r="L31" s="31"/>
    </row>
    <row r="32" spans="2:12" s="1" customFormat="1" ht="14.45" hidden="1" customHeight="1">
      <c r="B32" s="31"/>
      <c r="F32" s="34" t="s">
        <v>39</v>
      </c>
      <c r="I32" s="96" t="s">
        <v>38</v>
      </c>
      <c r="J32" s="34" t="s">
        <v>40</v>
      </c>
      <c r="L32" s="31"/>
    </row>
    <row r="33" spans="2:12" s="1" customFormat="1" ht="14.45" hidden="1" customHeight="1">
      <c r="B33" s="31"/>
      <c r="D33" s="97" t="s">
        <v>41</v>
      </c>
      <c r="E33" s="26" t="s">
        <v>42</v>
      </c>
      <c r="F33" s="98">
        <f>ROUND((SUM(BE121:BE141)),  2)</f>
        <v>0</v>
      </c>
      <c r="I33" s="99">
        <v>0.21</v>
      </c>
      <c r="J33" s="98">
        <f>ROUND(((SUM(BE121:BE141))*I33),  2)</f>
        <v>0</v>
      </c>
      <c r="L33" s="31"/>
    </row>
    <row r="34" spans="2:12" s="1" customFormat="1" ht="14.45" hidden="1" customHeight="1">
      <c r="B34" s="31"/>
      <c r="E34" s="26" t="s">
        <v>43</v>
      </c>
      <c r="F34" s="98">
        <f>ROUND((SUM(BF121:BF141)),  2)</f>
        <v>0</v>
      </c>
      <c r="I34" s="99">
        <v>0.15</v>
      </c>
      <c r="J34" s="98">
        <f>ROUND(((SUM(BF121:BF141))*I34),  2)</f>
        <v>0</v>
      </c>
      <c r="L34" s="31"/>
    </row>
    <row r="35" spans="2:12" s="1" customFormat="1" ht="14.45" hidden="1" customHeight="1">
      <c r="B35" s="31"/>
      <c r="E35" s="26" t="s">
        <v>44</v>
      </c>
      <c r="F35" s="98">
        <f>ROUND((SUM(BG121:BG141)),  2)</f>
        <v>0</v>
      </c>
      <c r="I35" s="99">
        <v>0.21</v>
      </c>
      <c r="J35" s="98">
        <f>0</f>
        <v>0</v>
      </c>
      <c r="L35" s="31"/>
    </row>
    <row r="36" spans="2:12" s="1" customFormat="1" ht="14.45" hidden="1" customHeight="1">
      <c r="B36" s="31"/>
      <c r="E36" s="26" t="s">
        <v>45</v>
      </c>
      <c r="F36" s="98">
        <f>ROUND((SUM(BH121:BH141)),  2)</f>
        <v>0</v>
      </c>
      <c r="I36" s="99">
        <v>0.15</v>
      </c>
      <c r="J36" s="98">
        <f>0</f>
        <v>0</v>
      </c>
      <c r="L36" s="31"/>
    </row>
    <row r="37" spans="2:12" s="1" customFormat="1" ht="14.45" hidden="1" customHeight="1">
      <c r="B37" s="31"/>
      <c r="E37" s="26" t="s">
        <v>46</v>
      </c>
      <c r="F37" s="98">
        <f>ROUND((SUM(BI121:BI141)),  2)</f>
        <v>0</v>
      </c>
      <c r="I37" s="99">
        <v>0</v>
      </c>
      <c r="J37" s="98">
        <f>0</f>
        <v>0</v>
      </c>
      <c r="L37" s="31"/>
    </row>
    <row r="38" spans="2:12" s="1" customFormat="1" ht="6.95" hidden="1" customHeight="1">
      <c r="B38" s="31"/>
      <c r="I38" s="90"/>
      <c r="L38" s="31"/>
    </row>
    <row r="39" spans="2:12" s="1" customFormat="1" ht="25.35" hidden="1" customHeight="1">
      <c r="B39" s="31"/>
      <c r="C39" s="100"/>
      <c r="D39" s="101" t="s">
        <v>47</v>
      </c>
      <c r="E39" s="56"/>
      <c r="F39" s="56"/>
      <c r="G39" s="102" t="s">
        <v>48</v>
      </c>
      <c r="H39" s="103" t="s">
        <v>49</v>
      </c>
      <c r="I39" s="104"/>
      <c r="J39" s="105">
        <f>SUM(J30:J37)</f>
        <v>0</v>
      </c>
      <c r="K39" s="106"/>
      <c r="L39" s="31"/>
    </row>
    <row r="40" spans="2:12" s="1" customFormat="1" ht="14.45" hidden="1" customHeight="1">
      <c r="B40" s="31"/>
      <c r="I40" s="90"/>
      <c r="L40" s="31"/>
    </row>
    <row r="41" spans="2:12" ht="14.45" hidden="1" customHeight="1">
      <c r="B41" s="19"/>
      <c r="L41" s="19"/>
    </row>
    <row r="42" spans="2:12" ht="14.45" hidden="1" customHeight="1">
      <c r="B42" s="19"/>
      <c r="L42" s="19"/>
    </row>
    <row r="43" spans="2:12" ht="14.45" hidden="1" customHeight="1">
      <c r="B43" s="19"/>
      <c r="L43" s="19"/>
    </row>
    <row r="44" spans="2:12" ht="14.45" hidden="1" customHeight="1">
      <c r="B44" s="19"/>
      <c r="L44" s="19"/>
    </row>
    <row r="45" spans="2:12" ht="14.45" hidden="1" customHeight="1">
      <c r="B45" s="19"/>
      <c r="L45" s="19"/>
    </row>
    <row r="46" spans="2:12" ht="14.45" hidden="1" customHeight="1">
      <c r="B46" s="19"/>
      <c r="L46" s="19"/>
    </row>
    <row r="47" spans="2:12" ht="14.45" hidden="1" customHeight="1">
      <c r="B47" s="19"/>
      <c r="L47" s="19"/>
    </row>
    <row r="48" spans="2:12" ht="14.45" hidden="1" customHeight="1">
      <c r="B48" s="19"/>
      <c r="L48" s="19"/>
    </row>
    <row r="49" spans="2:12" ht="14.45" hidden="1" customHeight="1">
      <c r="B49" s="19"/>
      <c r="L49" s="19"/>
    </row>
    <row r="50" spans="2:12" s="1" customFormat="1" ht="14.45" hidden="1" customHeight="1">
      <c r="B50" s="31"/>
      <c r="D50" s="40" t="s">
        <v>50</v>
      </c>
      <c r="E50" s="41"/>
      <c r="F50" s="41"/>
      <c r="G50" s="40" t="s">
        <v>51</v>
      </c>
      <c r="H50" s="41"/>
      <c r="I50" s="107"/>
      <c r="J50" s="41"/>
      <c r="K50" s="41"/>
      <c r="L50" s="31"/>
    </row>
    <row r="51" spans="2:12" hidden="1">
      <c r="B51" s="19"/>
      <c r="L51" s="19"/>
    </row>
    <row r="52" spans="2:12" hidden="1">
      <c r="B52" s="19"/>
      <c r="L52" s="19"/>
    </row>
    <row r="53" spans="2:12" hidden="1">
      <c r="B53" s="19"/>
      <c r="L53" s="19"/>
    </row>
    <row r="54" spans="2:12" hidden="1">
      <c r="B54" s="19"/>
      <c r="L54" s="19"/>
    </row>
    <row r="55" spans="2:12" hidden="1">
      <c r="B55" s="19"/>
      <c r="L55" s="19"/>
    </row>
    <row r="56" spans="2:12" hidden="1">
      <c r="B56" s="19"/>
      <c r="L56" s="19"/>
    </row>
    <row r="57" spans="2:12" hidden="1">
      <c r="B57" s="19"/>
      <c r="L57" s="19"/>
    </row>
    <row r="58" spans="2:12" hidden="1">
      <c r="B58" s="19"/>
      <c r="L58" s="19"/>
    </row>
    <row r="59" spans="2:12" hidden="1">
      <c r="B59" s="19"/>
      <c r="L59" s="19"/>
    </row>
    <row r="60" spans="2:12" hidden="1">
      <c r="B60" s="19"/>
      <c r="L60" s="19"/>
    </row>
    <row r="61" spans="2:12" s="1" customFormat="1" ht="12.75" hidden="1">
      <c r="B61" s="31"/>
      <c r="D61" s="42" t="s">
        <v>52</v>
      </c>
      <c r="E61" s="33"/>
      <c r="F61" s="108" t="s">
        <v>53</v>
      </c>
      <c r="G61" s="42" t="s">
        <v>52</v>
      </c>
      <c r="H61" s="33"/>
      <c r="I61" s="109"/>
      <c r="J61" s="110" t="s">
        <v>53</v>
      </c>
      <c r="K61" s="33"/>
      <c r="L61" s="31"/>
    </row>
    <row r="62" spans="2:12" hidden="1">
      <c r="B62" s="19"/>
      <c r="L62" s="19"/>
    </row>
    <row r="63" spans="2:12" hidden="1">
      <c r="B63" s="19"/>
      <c r="L63" s="19"/>
    </row>
    <row r="64" spans="2:12" hidden="1">
      <c r="B64" s="19"/>
      <c r="L64" s="19"/>
    </row>
    <row r="65" spans="2:12" s="1" customFormat="1" ht="12.75" hidden="1">
      <c r="B65" s="31"/>
      <c r="D65" s="40" t="s">
        <v>54</v>
      </c>
      <c r="E65" s="41"/>
      <c r="F65" s="41"/>
      <c r="G65" s="40" t="s">
        <v>55</v>
      </c>
      <c r="H65" s="41"/>
      <c r="I65" s="107"/>
      <c r="J65" s="41"/>
      <c r="K65" s="41"/>
      <c r="L65" s="31"/>
    </row>
    <row r="66" spans="2:12" hidden="1">
      <c r="B66" s="19"/>
      <c r="L66" s="19"/>
    </row>
    <row r="67" spans="2:12" hidden="1">
      <c r="B67" s="19"/>
      <c r="L67" s="19"/>
    </row>
    <row r="68" spans="2:12" hidden="1">
      <c r="B68" s="19"/>
      <c r="L68" s="19"/>
    </row>
    <row r="69" spans="2:12" hidden="1">
      <c r="B69" s="19"/>
      <c r="L69" s="19"/>
    </row>
    <row r="70" spans="2:12" hidden="1">
      <c r="B70" s="19"/>
      <c r="L70" s="19"/>
    </row>
    <row r="71" spans="2:12" hidden="1">
      <c r="B71" s="19"/>
      <c r="L71" s="19"/>
    </row>
    <row r="72" spans="2:12" hidden="1">
      <c r="B72" s="19"/>
      <c r="L72" s="19"/>
    </row>
    <row r="73" spans="2:12" hidden="1">
      <c r="B73" s="19"/>
      <c r="L73" s="19"/>
    </row>
    <row r="74" spans="2:12" hidden="1">
      <c r="B74" s="19"/>
      <c r="L74" s="19"/>
    </row>
    <row r="75" spans="2:12" hidden="1">
      <c r="B75" s="19"/>
      <c r="L75" s="19"/>
    </row>
    <row r="76" spans="2:12" s="1" customFormat="1" ht="12.75" hidden="1">
      <c r="B76" s="31"/>
      <c r="D76" s="42" t="s">
        <v>52</v>
      </c>
      <c r="E76" s="33"/>
      <c r="F76" s="108" t="s">
        <v>53</v>
      </c>
      <c r="G76" s="42" t="s">
        <v>52</v>
      </c>
      <c r="H76" s="33"/>
      <c r="I76" s="109"/>
      <c r="J76" s="110" t="s">
        <v>53</v>
      </c>
      <c r="K76" s="33"/>
      <c r="L76" s="31"/>
    </row>
    <row r="77" spans="2:12" s="1" customFormat="1" ht="14.45" hidden="1" customHeight="1">
      <c r="B77" s="43"/>
      <c r="C77" s="44"/>
      <c r="D77" s="44"/>
      <c r="E77" s="44"/>
      <c r="F77" s="44"/>
      <c r="G77" s="44"/>
      <c r="H77" s="44"/>
      <c r="I77" s="111"/>
      <c r="J77" s="44"/>
      <c r="K77" s="44"/>
      <c r="L77" s="31"/>
    </row>
    <row r="78" spans="2:12" hidden="1"/>
    <row r="79" spans="2:12" hidden="1"/>
    <row r="80" spans="2:12" hidden="1"/>
    <row r="81" spans="2:47" s="1" customFormat="1" ht="6.95" customHeight="1">
      <c r="B81" s="45"/>
      <c r="C81" s="46"/>
      <c r="D81" s="46"/>
      <c r="E81" s="46"/>
      <c r="F81" s="46"/>
      <c r="G81" s="46"/>
      <c r="H81" s="46"/>
      <c r="I81" s="112"/>
      <c r="J81" s="46"/>
      <c r="K81" s="46"/>
      <c r="L81" s="31"/>
    </row>
    <row r="82" spans="2:47" s="1" customFormat="1" ht="24.95" customHeight="1">
      <c r="B82" s="31"/>
      <c r="C82" s="20" t="s">
        <v>95</v>
      </c>
      <c r="I82" s="90"/>
      <c r="L82" s="31"/>
    </row>
    <row r="83" spans="2:47" s="1" customFormat="1" ht="6.95" customHeight="1">
      <c r="B83" s="31"/>
      <c r="I83" s="90"/>
      <c r="L83" s="31"/>
    </row>
    <row r="84" spans="2:47" s="1" customFormat="1" ht="12" customHeight="1">
      <c r="B84" s="31"/>
      <c r="C84" s="26" t="s">
        <v>16</v>
      </c>
      <c r="I84" s="90"/>
      <c r="L84" s="31"/>
    </row>
    <row r="85" spans="2:47" s="1" customFormat="1" ht="16.5" customHeight="1">
      <c r="B85" s="31"/>
      <c r="E85" s="247" t="str">
        <f>E7</f>
        <v>Základní škola Přelouč, Masarykovo náměstí č.p.1 a č.p.45</v>
      </c>
      <c r="F85" s="248"/>
      <c r="G85" s="248"/>
      <c r="H85" s="248"/>
      <c r="I85" s="90"/>
      <c r="L85" s="31"/>
    </row>
    <row r="86" spans="2:47" s="1" customFormat="1" ht="12" customHeight="1">
      <c r="B86" s="31"/>
      <c r="C86" s="26" t="s">
        <v>93</v>
      </c>
      <c r="I86" s="90"/>
      <c r="L86" s="31"/>
    </row>
    <row r="87" spans="2:47" s="1" customFormat="1" ht="16.5" customHeight="1">
      <c r="B87" s="31"/>
      <c r="E87" s="231" t="str">
        <f>E9</f>
        <v>00 - Vedlejší a ostatní náklady</v>
      </c>
      <c r="F87" s="246"/>
      <c r="G87" s="246"/>
      <c r="H87" s="246"/>
      <c r="I87" s="90"/>
      <c r="L87" s="31"/>
    </row>
    <row r="88" spans="2:47" s="1" customFormat="1" ht="6.95" customHeight="1">
      <c r="B88" s="31"/>
      <c r="I88" s="90"/>
      <c r="L88" s="31"/>
    </row>
    <row r="89" spans="2:47" s="1" customFormat="1" ht="12" customHeight="1">
      <c r="B89" s="31"/>
      <c r="C89" s="26" t="s">
        <v>20</v>
      </c>
      <c r="F89" s="24" t="str">
        <f>F12</f>
        <v>Přelouč</v>
      </c>
      <c r="I89" s="91" t="s">
        <v>22</v>
      </c>
      <c r="J89" s="51" t="str">
        <f>IF(J12="","",J12)</f>
        <v>4. 3. 2019</v>
      </c>
      <c r="L89" s="31"/>
    </row>
    <row r="90" spans="2:47" s="1" customFormat="1" ht="6.95" customHeight="1">
      <c r="B90" s="31"/>
      <c r="I90" s="90"/>
      <c r="L90" s="31"/>
    </row>
    <row r="91" spans="2:47" s="1" customFormat="1" ht="27.95" customHeight="1">
      <c r="B91" s="31"/>
      <c r="C91" s="26" t="s">
        <v>24</v>
      </c>
      <c r="F91" s="24" t="str">
        <f>E15</f>
        <v>Město Přelouč</v>
      </c>
      <c r="I91" s="91" t="s">
        <v>30</v>
      </c>
      <c r="J91" s="29" t="str">
        <f>E21</f>
        <v>Ing. Vítězslav Vomočil Pardubice</v>
      </c>
      <c r="L91" s="31"/>
    </row>
    <row r="92" spans="2:47" s="1" customFormat="1" ht="15.2" customHeight="1">
      <c r="B92" s="31"/>
      <c r="C92" s="26" t="s">
        <v>28</v>
      </c>
      <c r="F92" s="24" t="str">
        <f>IF(E18="","",E18)</f>
        <v>Vyplň údaj</v>
      </c>
      <c r="I92" s="91" t="s">
        <v>33</v>
      </c>
      <c r="J92" s="29" t="str">
        <f>E24</f>
        <v>Aleš Vojtěch</v>
      </c>
      <c r="L92" s="31"/>
    </row>
    <row r="93" spans="2:47" s="1" customFormat="1" ht="10.35" customHeight="1">
      <c r="B93" s="31"/>
      <c r="I93" s="90"/>
      <c r="L93" s="31"/>
    </row>
    <row r="94" spans="2:47" s="1" customFormat="1" ht="29.25" customHeight="1">
      <c r="B94" s="31"/>
      <c r="C94" s="113" t="s">
        <v>96</v>
      </c>
      <c r="D94" s="100"/>
      <c r="E94" s="100"/>
      <c r="F94" s="100"/>
      <c r="G94" s="100"/>
      <c r="H94" s="100"/>
      <c r="I94" s="114"/>
      <c r="J94" s="115" t="s">
        <v>97</v>
      </c>
      <c r="K94" s="100"/>
      <c r="L94" s="31"/>
    </row>
    <row r="95" spans="2:47" s="1" customFormat="1" ht="10.35" customHeight="1">
      <c r="B95" s="31"/>
      <c r="I95" s="90"/>
      <c r="L95" s="31"/>
    </row>
    <row r="96" spans="2:47" s="1" customFormat="1" ht="22.9" customHeight="1">
      <c r="B96" s="31"/>
      <c r="C96" s="116" t="s">
        <v>98</v>
      </c>
      <c r="I96" s="90"/>
      <c r="J96" s="65">
        <f>J121</f>
        <v>0</v>
      </c>
      <c r="L96" s="31"/>
      <c r="AU96" s="16" t="s">
        <v>99</v>
      </c>
    </row>
    <row r="97" spans="2:12" s="8" customFormat="1" ht="24.95" customHeight="1">
      <c r="B97" s="117"/>
      <c r="D97" s="118" t="s">
        <v>100</v>
      </c>
      <c r="E97" s="119"/>
      <c r="F97" s="119"/>
      <c r="G97" s="119"/>
      <c r="H97" s="119"/>
      <c r="I97" s="120"/>
      <c r="J97" s="121">
        <f>J122</f>
        <v>0</v>
      </c>
      <c r="L97" s="117"/>
    </row>
    <row r="98" spans="2:12" s="9" customFormat="1" ht="19.899999999999999" customHeight="1">
      <c r="B98" s="122"/>
      <c r="D98" s="123" t="s">
        <v>101</v>
      </c>
      <c r="E98" s="124"/>
      <c r="F98" s="124"/>
      <c r="G98" s="124"/>
      <c r="H98" s="124"/>
      <c r="I98" s="125"/>
      <c r="J98" s="126">
        <f>J123</f>
        <v>0</v>
      </c>
      <c r="L98" s="122"/>
    </row>
    <row r="99" spans="2:12" s="9" customFormat="1" ht="19.899999999999999" customHeight="1">
      <c r="B99" s="122"/>
      <c r="D99" s="123" t="s">
        <v>102</v>
      </c>
      <c r="E99" s="124"/>
      <c r="F99" s="124"/>
      <c r="G99" s="124"/>
      <c r="H99" s="124"/>
      <c r="I99" s="125"/>
      <c r="J99" s="126">
        <f>J134</f>
        <v>0</v>
      </c>
      <c r="L99" s="122"/>
    </row>
    <row r="100" spans="2:12" s="9" customFormat="1" ht="19.899999999999999" customHeight="1">
      <c r="B100" s="122"/>
      <c r="D100" s="123" t="s">
        <v>103</v>
      </c>
      <c r="E100" s="124"/>
      <c r="F100" s="124"/>
      <c r="G100" s="124"/>
      <c r="H100" s="124"/>
      <c r="I100" s="125"/>
      <c r="J100" s="126">
        <f>J137</f>
        <v>0</v>
      </c>
      <c r="L100" s="122"/>
    </row>
    <row r="101" spans="2:12" s="9" customFormat="1" ht="19.899999999999999" customHeight="1">
      <c r="B101" s="122"/>
      <c r="D101" s="123" t="s">
        <v>104</v>
      </c>
      <c r="E101" s="124"/>
      <c r="F101" s="124"/>
      <c r="G101" s="124"/>
      <c r="H101" s="124"/>
      <c r="I101" s="125"/>
      <c r="J101" s="126">
        <f>J139</f>
        <v>0</v>
      </c>
      <c r="L101" s="122"/>
    </row>
    <row r="102" spans="2:12" s="1" customFormat="1" ht="21.75" customHeight="1">
      <c r="B102" s="31"/>
      <c r="I102" s="90"/>
      <c r="L102" s="31"/>
    </row>
    <row r="103" spans="2:12" s="1" customFormat="1" ht="6.95" customHeight="1">
      <c r="B103" s="43"/>
      <c r="C103" s="44"/>
      <c r="D103" s="44"/>
      <c r="E103" s="44"/>
      <c r="F103" s="44"/>
      <c r="G103" s="44"/>
      <c r="H103" s="44"/>
      <c r="I103" s="111"/>
      <c r="J103" s="44"/>
      <c r="K103" s="44"/>
      <c r="L103" s="31"/>
    </row>
    <row r="107" spans="2:12" s="1" customFormat="1" ht="6.95" customHeight="1">
      <c r="B107" s="45"/>
      <c r="C107" s="46"/>
      <c r="D107" s="46"/>
      <c r="E107" s="46"/>
      <c r="F107" s="46"/>
      <c r="G107" s="46"/>
      <c r="H107" s="46"/>
      <c r="I107" s="112"/>
      <c r="J107" s="46"/>
      <c r="K107" s="46"/>
      <c r="L107" s="31"/>
    </row>
    <row r="108" spans="2:12" s="1" customFormat="1" ht="24.95" customHeight="1">
      <c r="B108" s="31"/>
      <c r="C108" s="20" t="s">
        <v>105</v>
      </c>
      <c r="I108" s="90"/>
      <c r="L108" s="31"/>
    </row>
    <row r="109" spans="2:12" s="1" customFormat="1" ht="6.95" customHeight="1">
      <c r="B109" s="31"/>
      <c r="I109" s="90"/>
      <c r="L109" s="31"/>
    </row>
    <row r="110" spans="2:12" s="1" customFormat="1" ht="12" customHeight="1">
      <c r="B110" s="31"/>
      <c r="C110" s="26" t="s">
        <v>16</v>
      </c>
      <c r="I110" s="90"/>
      <c r="L110" s="31"/>
    </row>
    <row r="111" spans="2:12" s="1" customFormat="1" ht="16.5" customHeight="1">
      <c r="B111" s="31"/>
      <c r="E111" s="247" t="str">
        <f>E7</f>
        <v>Základní škola Přelouč, Masarykovo náměstí č.p.1 a č.p.45</v>
      </c>
      <c r="F111" s="248"/>
      <c r="G111" s="248"/>
      <c r="H111" s="248"/>
      <c r="I111" s="90"/>
      <c r="L111" s="31"/>
    </row>
    <row r="112" spans="2:12" s="1" customFormat="1" ht="12" customHeight="1">
      <c r="B112" s="31"/>
      <c r="C112" s="26" t="s">
        <v>93</v>
      </c>
      <c r="I112" s="90"/>
      <c r="L112" s="31"/>
    </row>
    <row r="113" spans="2:65" s="1" customFormat="1" ht="16.5" customHeight="1">
      <c r="B113" s="31"/>
      <c r="E113" s="231" t="str">
        <f>E9</f>
        <v>00 - Vedlejší a ostatní náklady</v>
      </c>
      <c r="F113" s="246"/>
      <c r="G113" s="246"/>
      <c r="H113" s="246"/>
      <c r="I113" s="90"/>
      <c r="L113" s="31"/>
    </row>
    <row r="114" spans="2:65" s="1" customFormat="1" ht="6.95" customHeight="1">
      <c r="B114" s="31"/>
      <c r="I114" s="90"/>
      <c r="L114" s="31"/>
    </row>
    <row r="115" spans="2:65" s="1" customFormat="1" ht="12" customHeight="1">
      <c r="B115" s="31"/>
      <c r="C115" s="26" t="s">
        <v>20</v>
      </c>
      <c r="F115" s="24" t="str">
        <f>F12</f>
        <v>Přelouč</v>
      </c>
      <c r="I115" s="91" t="s">
        <v>22</v>
      </c>
      <c r="J115" s="51" t="str">
        <f>IF(J12="","",J12)</f>
        <v>4. 3. 2019</v>
      </c>
      <c r="L115" s="31"/>
    </row>
    <row r="116" spans="2:65" s="1" customFormat="1" ht="6.95" customHeight="1">
      <c r="B116" s="31"/>
      <c r="I116" s="90"/>
      <c r="L116" s="31"/>
    </row>
    <row r="117" spans="2:65" s="1" customFormat="1" ht="27.95" customHeight="1">
      <c r="B117" s="31"/>
      <c r="C117" s="26" t="s">
        <v>24</v>
      </c>
      <c r="F117" s="24" t="str">
        <f>E15</f>
        <v>Město Přelouč</v>
      </c>
      <c r="I117" s="91" t="s">
        <v>30</v>
      </c>
      <c r="J117" s="29" t="str">
        <f>E21</f>
        <v>Ing. Vítězslav Vomočil Pardubice</v>
      </c>
      <c r="L117" s="31"/>
    </row>
    <row r="118" spans="2:65" s="1" customFormat="1" ht="15.2" customHeight="1">
      <c r="B118" s="31"/>
      <c r="C118" s="26" t="s">
        <v>28</v>
      </c>
      <c r="F118" s="24" t="str">
        <f>IF(E18="","",E18)</f>
        <v>Vyplň údaj</v>
      </c>
      <c r="I118" s="91" t="s">
        <v>33</v>
      </c>
      <c r="J118" s="29" t="str">
        <f>E24</f>
        <v>Aleš Vojtěch</v>
      </c>
      <c r="L118" s="31"/>
    </row>
    <row r="119" spans="2:65" s="1" customFormat="1" ht="10.35" customHeight="1">
      <c r="B119" s="31"/>
      <c r="I119" s="90"/>
      <c r="L119" s="31"/>
    </row>
    <row r="120" spans="2:65" s="10" customFormat="1" ht="29.25" customHeight="1">
      <c r="B120" s="127"/>
      <c r="C120" s="128" t="s">
        <v>106</v>
      </c>
      <c r="D120" s="129" t="s">
        <v>62</v>
      </c>
      <c r="E120" s="129" t="s">
        <v>58</v>
      </c>
      <c r="F120" s="129" t="s">
        <v>59</v>
      </c>
      <c r="G120" s="129" t="s">
        <v>107</v>
      </c>
      <c r="H120" s="129" t="s">
        <v>108</v>
      </c>
      <c r="I120" s="130" t="s">
        <v>109</v>
      </c>
      <c r="J120" s="129" t="s">
        <v>97</v>
      </c>
      <c r="K120" s="131" t="s">
        <v>110</v>
      </c>
      <c r="L120" s="127"/>
      <c r="M120" s="58" t="s">
        <v>1</v>
      </c>
      <c r="N120" s="59" t="s">
        <v>41</v>
      </c>
      <c r="O120" s="59" t="s">
        <v>111</v>
      </c>
      <c r="P120" s="59" t="s">
        <v>112</v>
      </c>
      <c r="Q120" s="59" t="s">
        <v>113</v>
      </c>
      <c r="R120" s="59" t="s">
        <v>114</v>
      </c>
      <c r="S120" s="59" t="s">
        <v>115</v>
      </c>
      <c r="T120" s="60" t="s">
        <v>116</v>
      </c>
    </row>
    <row r="121" spans="2:65" s="1" customFormat="1" ht="22.9" customHeight="1">
      <c r="B121" s="31"/>
      <c r="C121" s="63" t="s">
        <v>117</v>
      </c>
      <c r="I121" s="90"/>
      <c r="J121" s="132">
        <f>BK121</f>
        <v>0</v>
      </c>
      <c r="L121" s="31"/>
      <c r="M121" s="61"/>
      <c r="N121" s="52"/>
      <c r="O121" s="52"/>
      <c r="P121" s="133">
        <f>P122</f>
        <v>0</v>
      </c>
      <c r="Q121" s="52"/>
      <c r="R121" s="133">
        <f>R122</f>
        <v>0</v>
      </c>
      <c r="S121" s="52"/>
      <c r="T121" s="134">
        <f>T122</f>
        <v>0</v>
      </c>
      <c r="AT121" s="16" t="s">
        <v>76</v>
      </c>
      <c r="AU121" s="16" t="s">
        <v>99</v>
      </c>
      <c r="BK121" s="135">
        <f>BK122</f>
        <v>0</v>
      </c>
    </row>
    <row r="122" spans="2:65" s="11" customFormat="1" ht="25.9" customHeight="1">
      <c r="B122" s="136"/>
      <c r="D122" s="137" t="s">
        <v>76</v>
      </c>
      <c r="E122" s="138" t="s">
        <v>118</v>
      </c>
      <c r="F122" s="138" t="s">
        <v>119</v>
      </c>
      <c r="I122" s="139"/>
      <c r="J122" s="140">
        <f>BK122</f>
        <v>0</v>
      </c>
      <c r="L122" s="136"/>
      <c r="M122" s="141"/>
      <c r="N122" s="142"/>
      <c r="O122" s="142"/>
      <c r="P122" s="143">
        <f>P123+P134+P137+P139</f>
        <v>0</v>
      </c>
      <c r="Q122" s="142"/>
      <c r="R122" s="143">
        <f>R123+R134+R137+R139</f>
        <v>0</v>
      </c>
      <c r="S122" s="142"/>
      <c r="T122" s="144">
        <f>T123+T134+T137+T139</f>
        <v>0</v>
      </c>
      <c r="AR122" s="137" t="s">
        <v>120</v>
      </c>
      <c r="AT122" s="145" t="s">
        <v>76</v>
      </c>
      <c r="AU122" s="145" t="s">
        <v>77</v>
      </c>
      <c r="AY122" s="137" t="s">
        <v>121</v>
      </c>
      <c r="BK122" s="146">
        <f>BK123+BK134+BK137+BK139</f>
        <v>0</v>
      </c>
    </row>
    <row r="123" spans="2:65" s="11" customFormat="1" ht="22.9" customHeight="1">
      <c r="B123" s="136"/>
      <c r="D123" s="137" t="s">
        <v>76</v>
      </c>
      <c r="E123" s="147" t="s">
        <v>122</v>
      </c>
      <c r="F123" s="147" t="s">
        <v>123</v>
      </c>
      <c r="I123" s="139"/>
      <c r="J123" s="148">
        <f>BK123</f>
        <v>0</v>
      </c>
      <c r="L123" s="136"/>
      <c r="M123" s="141"/>
      <c r="N123" s="142"/>
      <c r="O123" s="142"/>
      <c r="P123" s="143">
        <f>SUM(P124:P133)</f>
        <v>0</v>
      </c>
      <c r="Q123" s="142"/>
      <c r="R123" s="143">
        <f>SUM(R124:R133)</f>
        <v>0</v>
      </c>
      <c r="S123" s="142"/>
      <c r="T123" s="144">
        <f>SUM(T124:T133)</f>
        <v>0</v>
      </c>
      <c r="AR123" s="137" t="s">
        <v>120</v>
      </c>
      <c r="AT123" s="145" t="s">
        <v>76</v>
      </c>
      <c r="AU123" s="145" t="s">
        <v>85</v>
      </c>
      <c r="AY123" s="137" t="s">
        <v>121</v>
      </c>
      <c r="BK123" s="146">
        <f>SUM(BK124:BK133)</f>
        <v>0</v>
      </c>
    </row>
    <row r="124" spans="2:65" s="1" customFormat="1" ht="16.5" customHeight="1">
      <c r="B124" s="149"/>
      <c r="C124" s="150" t="s">
        <v>85</v>
      </c>
      <c r="D124" s="150" t="s">
        <v>124</v>
      </c>
      <c r="E124" s="151" t="s">
        <v>125</v>
      </c>
      <c r="F124" s="152" t="s">
        <v>126</v>
      </c>
      <c r="G124" s="153" t="s">
        <v>127</v>
      </c>
      <c r="H124" s="154">
        <v>1</v>
      </c>
      <c r="I124" s="155"/>
      <c r="J124" s="156">
        <f>ROUND(I124*H124,2)</f>
        <v>0</v>
      </c>
      <c r="K124" s="152" t="s">
        <v>128</v>
      </c>
      <c r="L124" s="31"/>
      <c r="M124" s="157" t="s">
        <v>1</v>
      </c>
      <c r="N124" s="158" t="s">
        <v>42</v>
      </c>
      <c r="O124" s="54"/>
      <c r="P124" s="159">
        <f>O124*H124</f>
        <v>0</v>
      </c>
      <c r="Q124" s="159">
        <v>0</v>
      </c>
      <c r="R124" s="159">
        <f>Q124*H124</f>
        <v>0</v>
      </c>
      <c r="S124" s="159">
        <v>0</v>
      </c>
      <c r="T124" s="160">
        <f>S124*H124</f>
        <v>0</v>
      </c>
      <c r="AR124" s="161" t="s">
        <v>129</v>
      </c>
      <c r="AT124" s="161" t="s">
        <v>124</v>
      </c>
      <c r="AU124" s="161" t="s">
        <v>87</v>
      </c>
      <c r="AY124" s="16" t="s">
        <v>121</v>
      </c>
      <c r="BE124" s="162">
        <f>IF(N124="základní",J124,0)</f>
        <v>0</v>
      </c>
      <c r="BF124" s="162">
        <f>IF(N124="snížená",J124,0)</f>
        <v>0</v>
      </c>
      <c r="BG124" s="162">
        <f>IF(N124="zákl. přenesená",J124,0)</f>
        <v>0</v>
      </c>
      <c r="BH124" s="162">
        <f>IF(N124="sníž. přenesená",J124,0)</f>
        <v>0</v>
      </c>
      <c r="BI124" s="162">
        <f>IF(N124="nulová",J124,0)</f>
        <v>0</v>
      </c>
      <c r="BJ124" s="16" t="s">
        <v>85</v>
      </c>
      <c r="BK124" s="162">
        <f>ROUND(I124*H124,2)</f>
        <v>0</v>
      </c>
      <c r="BL124" s="16" t="s">
        <v>129</v>
      </c>
      <c r="BM124" s="161" t="s">
        <v>130</v>
      </c>
    </row>
    <row r="125" spans="2:65" s="1" customFormat="1" ht="16.5" customHeight="1">
      <c r="B125" s="149"/>
      <c r="C125" s="150" t="s">
        <v>87</v>
      </c>
      <c r="D125" s="150" t="s">
        <v>124</v>
      </c>
      <c r="E125" s="151" t="s">
        <v>131</v>
      </c>
      <c r="F125" s="152" t="s">
        <v>132</v>
      </c>
      <c r="G125" s="153" t="s">
        <v>127</v>
      </c>
      <c r="H125" s="154">
        <v>1</v>
      </c>
      <c r="I125" s="155"/>
      <c r="J125" s="156">
        <f>ROUND(I125*H125,2)</f>
        <v>0</v>
      </c>
      <c r="K125" s="152" t="s">
        <v>128</v>
      </c>
      <c r="L125" s="31"/>
      <c r="M125" s="157" t="s">
        <v>1</v>
      </c>
      <c r="N125" s="158" t="s">
        <v>42</v>
      </c>
      <c r="O125" s="54"/>
      <c r="P125" s="159">
        <f>O125*H125</f>
        <v>0</v>
      </c>
      <c r="Q125" s="159">
        <v>0</v>
      </c>
      <c r="R125" s="159">
        <f>Q125*H125</f>
        <v>0</v>
      </c>
      <c r="S125" s="159">
        <v>0</v>
      </c>
      <c r="T125" s="160">
        <f>S125*H125</f>
        <v>0</v>
      </c>
      <c r="AR125" s="161" t="s">
        <v>129</v>
      </c>
      <c r="AT125" s="161" t="s">
        <v>124</v>
      </c>
      <c r="AU125" s="161" t="s">
        <v>87</v>
      </c>
      <c r="AY125" s="16" t="s">
        <v>121</v>
      </c>
      <c r="BE125" s="162">
        <f>IF(N125="základní",J125,0)</f>
        <v>0</v>
      </c>
      <c r="BF125" s="162">
        <f>IF(N125="snížená",J125,0)</f>
        <v>0</v>
      </c>
      <c r="BG125" s="162">
        <f>IF(N125="zákl. přenesená",J125,0)</f>
        <v>0</v>
      </c>
      <c r="BH125" s="162">
        <f>IF(N125="sníž. přenesená",J125,0)</f>
        <v>0</v>
      </c>
      <c r="BI125" s="162">
        <f>IF(N125="nulová",J125,0)</f>
        <v>0</v>
      </c>
      <c r="BJ125" s="16" t="s">
        <v>85</v>
      </c>
      <c r="BK125" s="162">
        <f>ROUND(I125*H125,2)</f>
        <v>0</v>
      </c>
      <c r="BL125" s="16" t="s">
        <v>129</v>
      </c>
      <c r="BM125" s="161" t="s">
        <v>133</v>
      </c>
    </row>
    <row r="126" spans="2:65" s="1" customFormat="1" ht="29.25">
      <c r="B126" s="31"/>
      <c r="D126" s="163" t="s">
        <v>134</v>
      </c>
      <c r="F126" s="164" t="s">
        <v>135</v>
      </c>
      <c r="I126" s="90"/>
      <c r="L126" s="31"/>
      <c r="M126" s="165"/>
      <c r="N126" s="54"/>
      <c r="O126" s="54"/>
      <c r="P126" s="54"/>
      <c r="Q126" s="54"/>
      <c r="R126" s="54"/>
      <c r="S126" s="54"/>
      <c r="T126" s="55"/>
      <c r="AT126" s="16" t="s">
        <v>134</v>
      </c>
      <c r="AU126" s="16" t="s">
        <v>87</v>
      </c>
    </row>
    <row r="127" spans="2:65" s="1" customFormat="1" ht="24" customHeight="1">
      <c r="B127" s="149"/>
      <c r="C127" s="150" t="s">
        <v>136</v>
      </c>
      <c r="D127" s="150" t="s">
        <v>124</v>
      </c>
      <c r="E127" s="151" t="s">
        <v>137</v>
      </c>
      <c r="F127" s="152" t="s">
        <v>860</v>
      </c>
      <c r="G127" s="153" t="s">
        <v>138</v>
      </c>
      <c r="H127" s="154">
        <v>1</v>
      </c>
      <c r="I127" s="155"/>
      <c r="J127" s="156">
        <f>ROUND(I127*H127,2)</f>
        <v>0</v>
      </c>
      <c r="K127" s="152" t="s">
        <v>128</v>
      </c>
      <c r="L127" s="31"/>
      <c r="M127" s="157" t="s">
        <v>1</v>
      </c>
      <c r="N127" s="158" t="s">
        <v>42</v>
      </c>
      <c r="O127" s="54"/>
      <c r="P127" s="159">
        <f>O127*H127</f>
        <v>0</v>
      </c>
      <c r="Q127" s="159">
        <v>0</v>
      </c>
      <c r="R127" s="159">
        <f>Q127*H127</f>
        <v>0</v>
      </c>
      <c r="S127" s="159">
        <v>0</v>
      </c>
      <c r="T127" s="160">
        <f>S127*H127</f>
        <v>0</v>
      </c>
      <c r="AR127" s="161" t="s">
        <v>129</v>
      </c>
      <c r="AT127" s="161" t="s">
        <v>124</v>
      </c>
      <c r="AU127" s="161" t="s">
        <v>87</v>
      </c>
      <c r="AY127" s="16" t="s">
        <v>121</v>
      </c>
      <c r="BE127" s="162">
        <f>IF(N127="základní",J127,0)</f>
        <v>0</v>
      </c>
      <c r="BF127" s="162">
        <f>IF(N127="snížená",J127,0)</f>
        <v>0</v>
      </c>
      <c r="BG127" s="162">
        <f>IF(N127="zákl. přenesená",J127,0)</f>
        <v>0</v>
      </c>
      <c r="BH127" s="162">
        <f>IF(N127="sníž. přenesená",J127,0)</f>
        <v>0</v>
      </c>
      <c r="BI127" s="162">
        <f>IF(N127="nulová",J127,0)</f>
        <v>0</v>
      </c>
      <c r="BJ127" s="16" t="s">
        <v>85</v>
      </c>
      <c r="BK127" s="162">
        <f>ROUND(I127*H127,2)</f>
        <v>0</v>
      </c>
      <c r="BL127" s="16" t="s">
        <v>129</v>
      </c>
      <c r="BM127" s="161" t="s">
        <v>139</v>
      </c>
    </row>
    <row r="128" spans="2:65" s="1" customFormat="1" ht="16.5" customHeight="1">
      <c r="B128" s="149"/>
      <c r="C128" s="150" t="s">
        <v>140</v>
      </c>
      <c r="D128" s="150" t="s">
        <v>124</v>
      </c>
      <c r="E128" s="151" t="s">
        <v>141</v>
      </c>
      <c r="F128" s="152" t="s">
        <v>142</v>
      </c>
      <c r="G128" s="153" t="s">
        <v>127</v>
      </c>
      <c r="H128" s="154">
        <v>1</v>
      </c>
      <c r="I128" s="155"/>
      <c r="J128" s="156">
        <f>ROUND(I128*H128,2)</f>
        <v>0</v>
      </c>
      <c r="K128" s="152" t="s">
        <v>128</v>
      </c>
      <c r="L128" s="31"/>
      <c r="M128" s="157" t="s">
        <v>1</v>
      </c>
      <c r="N128" s="158" t="s">
        <v>42</v>
      </c>
      <c r="O128" s="54"/>
      <c r="P128" s="159">
        <f>O128*H128</f>
        <v>0</v>
      </c>
      <c r="Q128" s="159">
        <v>0</v>
      </c>
      <c r="R128" s="159">
        <f>Q128*H128</f>
        <v>0</v>
      </c>
      <c r="S128" s="159">
        <v>0</v>
      </c>
      <c r="T128" s="160">
        <f>S128*H128</f>
        <v>0</v>
      </c>
      <c r="AR128" s="161" t="s">
        <v>129</v>
      </c>
      <c r="AT128" s="161" t="s">
        <v>124</v>
      </c>
      <c r="AU128" s="161" t="s">
        <v>87</v>
      </c>
      <c r="AY128" s="16" t="s">
        <v>121</v>
      </c>
      <c r="BE128" s="162">
        <f>IF(N128="základní",J128,0)</f>
        <v>0</v>
      </c>
      <c r="BF128" s="162">
        <f>IF(N128="snížená",J128,0)</f>
        <v>0</v>
      </c>
      <c r="BG128" s="162">
        <f>IF(N128="zákl. přenesená",J128,0)</f>
        <v>0</v>
      </c>
      <c r="BH128" s="162">
        <f>IF(N128="sníž. přenesená",J128,0)</f>
        <v>0</v>
      </c>
      <c r="BI128" s="162">
        <f>IF(N128="nulová",J128,0)</f>
        <v>0</v>
      </c>
      <c r="BJ128" s="16" t="s">
        <v>85</v>
      </c>
      <c r="BK128" s="162">
        <f>ROUND(I128*H128,2)</f>
        <v>0</v>
      </c>
      <c r="BL128" s="16" t="s">
        <v>129</v>
      </c>
      <c r="BM128" s="161" t="s">
        <v>143</v>
      </c>
    </row>
    <row r="129" spans="2:65" s="1" customFormat="1" ht="16.5" customHeight="1">
      <c r="B129" s="149"/>
      <c r="C129" s="150" t="s">
        <v>120</v>
      </c>
      <c r="D129" s="150" t="s">
        <v>124</v>
      </c>
      <c r="E129" s="151" t="s">
        <v>144</v>
      </c>
      <c r="F129" s="152" t="s">
        <v>850</v>
      </c>
      <c r="G129" s="153" t="s">
        <v>127</v>
      </c>
      <c r="H129" s="154">
        <v>1</v>
      </c>
      <c r="I129" s="155"/>
      <c r="J129" s="156">
        <f>ROUND(I129*H129,2)</f>
        <v>0</v>
      </c>
      <c r="K129" s="152" t="s">
        <v>128</v>
      </c>
      <c r="L129" s="31"/>
      <c r="M129" s="157" t="s">
        <v>1</v>
      </c>
      <c r="N129" s="158" t="s">
        <v>42</v>
      </c>
      <c r="O129" s="54"/>
      <c r="P129" s="159">
        <f>O129*H129</f>
        <v>0</v>
      </c>
      <c r="Q129" s="159">
        <v>0</v>
      </c>
      <c r="R129" s="159">
        <f>Q129*H129</f>
        <v>0</v>
      </c>
      <c r="S129" s="159">
        <v>0</v>
      </c>
      <c r="T129" s="160">
        <f>S129*H129</f>
        <v>0</v>
      </c>
      <c r="AR129" s="161" t="s">
        <v>129</v>
      </c>
      <c r="AT129" s="161" t="s">
        <v>124</v>
      </c>
      <c r="AU129" s="161" t="s">
        <v>87</v>
      </c>
      <c r="AY129" s="16" t="s">
        <v>121</v>
      </c>
      <c r="BE129" s="162">
        <f>IF(N129="základní",J129,0)</f>
        <v>0</v>
      </c>
      <c r="BF129" s="162">
        <f>IF(N129="snížená",J129,0)</f>
        <v>0</v>
      </c>
      <c r="BG129" s="162">
        <f>IF(N129="zákl. přenesená",J129,0)</f>
        <v>0</v>
      </c>
      <c r="BH129" s="162">
        <f>IF(N129="sníž. přenesená",J129,0)</f>
        <v>0</v>
      </c>
      <c r="BI129" s="162">
        <f>IF(N129="nulová",J129,0)</f>
        <v>0</v>
      </c>
      <c r="BJ129" s="16" t="s">
        <v>85</v>
      </c>
      <c r="BK129" s="162">
        <f>ROUND(I129*H129,2)</f>
        <v>0</v>
      </c>
      <c r="BL129" s="16" t="s">
        <v>129</v>
      </c>
      <c r="BM129" s="161" t="s">
        <v>145</v>
      </c>
    </row>
    <row r="130" spans="2:65" s="1" customFormat="1" ht="16.5" customHeight="1">
      <c r="B130" s="149"/>
      <c r="C130" s="150" t="s">
        <v>146</v>
      </c>
      <c r="D130" s="150" t="s">
        <v>124</v>
      </c>
      <c r="E130" s="151" t="s">
        <v>147</v>
      </c>
      <c r="F130" s="152" t="s">
        <v>148</v>
      </c>
      <c r="G130" s="153" t="s">
        <v>149</v>
      </c>
      <c r="H130" s="154">
        <v>200</v>
      </c>
      <c r="I130" s="155"/>
      <c r="J130" s="156">
        <f>ROUND(I130*H130,2)</f>
        <v>0</v>
      </c>
      <c r="K130" s="152" t="s">
        <v>128</v>
      </c>
      <c r="L130" s="31"/>
      <c r="M130" s="157" t="s">
        <v>1</v>
      </c>
      <c r="N130" s="158" t="s">
        <v>42</v>
      </c>
      <c r="O130" s="54"/>
      <c r="P130" s="159">
        <f>O130*H130</f>
        <v>0</v>
      </c>
      <c r="Q130" s="159">
        <v>0</v>
      </c>
      <c r="R130" s="159">
        <f>Q130*H130</f>
        <v>0</v>
      </c>
      <c r="S130" s="159">
        <v>0</v>
      </c>
      <c r="T130" s="160">
        <f>S130*H130</f>
        <v>0</v>
      </c>
      <c r="AR130" s="161" t="s">
        <v>129</v>
      </c>
      <c r="AT130" s="161" t="s">
        <v>124</v>
      </c>
      <c r="AU130" s="161" t="s">
        <v>87</v>
      </c>
      <c r="AY130" s="16" t="s">
        <v>121</v>
      </c>
      <c r="BE130" s="162">
        <f>IF(N130="základní",J130,0)</f>
        <v>0</v>
      </c>
      <c r="BF130" s="162">
        <f>IF(N130="snížená",J130,0)</f>
        <v>0</v>
      </c>
      <c r="BG130" s="162">
        <f>IF(N130="zákl. přenesená",J130,0)</f>
        <v>0</v>
      </c>
      <c r="BH130" s="162">
        <f>IF(N130="sníž. přenesená",J130,0)</f>
        <v>0</v>
      </c>
      <c r="BI130" s="162">
        <f>IF(N130="nulová",J130,0)</f>
        <v>0</v>
      </c>
      <c r="BJ130" s="16" t="s">
        <v>85</v>
      </c>
      <c r="BK130" s="162">
        <f>ROUND(I130*H130,2)</f>
        <v>0</v>
      </c>
      <c r="BL130" s="16" t="s">
        <v>129</v>
      </c>
      <c r="BM130" s="161" t="s">
        <v>150</v>
      </c>
    </row>
    <row r="131" spans="2:65" s="1" customFormat="1" ht="16.5" customHeight="1">
      <c r="B131" s="149"/>
      <c r="C131" s="150" t="s">
        <v>151</v>
      </c>
      <c r="D131" s="150" t="s">
        <v>124</v>
      </c>
      <c r="E131" s="151" t="s">
        <v>152</v>
      </c>
      <c r="F131" s="152" t="s">
        <v>848</v>
      </c>
      <c r="G131" s="153" t="s">
        <v>849</v>
      </c>
      <c r="H131" s="154">
        <v>1</v>
      </c>
      <c r="I131" s="155"/>
      <c r="J131" s="156">
        <f>ROUND(I131*H131,2)</f>
        <v>0</v>
      </c>
      <c r="K131" s="152" t="s">
        <v>128</v>
      </c>
      <c r="L131" s="31"/>
      <c r="M131" s="157" t="s">
        <v>1</v>
      </c>
      <c r="N131" s="158" t="s">
        <v>42</v>
      </c>
      <c r="O131" s="54"/>
      <c r="P131" s="159">
        <f>O131*H131</f>
        <v>0</v>
      </c>
      <c r="Q131" s="159">
        <v>0</v>
      </c>
      <c r="R131" s="159">
        <f>Q131*H131</f>
        <v>0</v>
      </c>
      <c r="S131" s="159">
        <v>0</v>
      </c>
      <c r="T131" s="160">
        <f>S131*H131</f>
        <v>0</v>
      </c>
      <c r="AR131" s="161" t="s">
        <v>129</v>
      </c>
      <c r="AT131" s="161" t="s">
        <v>124</v>
      </c>
      <c r="AU131" s="161" t="s">
        <v>87</v>
      </c>
      <c r="AY131" s="16" t="s">
        <v>121</v>
      </c>
      <c r="BE131" s="162">
        <f>IF(N131="základní",J131,0)</f>
        <v>0</v>
      </c>
      <c r="BF131" s="162">
        <f>IF(N131="snížená",J131,0)</f>
        <v>0</v>
      </c>
      <c r="BG131" s="162">
        <f>IF(N131="zákl. přenesená",J131,0)</f>
        <v>0</v>
      </c>
      <c r="BH131" s="162">
        <f>IF(N131="sníž. přenesená",J131,0)</f>
        <v>0</v>
      </c>
      <c r="BI131" s="162">
        <f>IF(N131="nulová",J131,0)</f>
        <v>0</v>
      </c>
      <c r="BJ131" s="16" t="s">
        <v>85</v>
      </c>
      <c r="BK131" s="162">
        <f>ROUND(I131*H131,2)</f>
        <v>0</v>
      </c>
      <c r="BL131" s="16" t="s">
        <v>129</v>
      </c>
      <c r="BM131" s="161" t="s">
        <v>153</v>
      </c>
    </row>
    <row r="132" spans="2:65" s="1" customFormat="1" ht="19.5">
      <c r="B132" s="31"/>
      <c r="D132" s="163" t="s">
        <v>134</v>
      </c>
      <c r="F132" s="164" t="s">
        <v>154</v>
      </c>
      <c r="I132" s="90"/>
      <c r="L132" s="31"/>
      <c r="M132" s="165"/>
      <c r="N132" s="54"/>
      <c r="O132" s="54"/>
      <c r="P132" s="54"/>
      <c r="Q132" s="54"/>
      <c r="R132" s="54"/>
      <c r="S132" s="54"/>
      <c r="T132" s="55"/>
      <c r="AT132" s="16" t="s">
        <v>134</v>
      </c>
      <c r="AU132" s="16" t="s">
        <v>87</v>
      </c>
    </row>
    <row r="133" spans="2:65" s="1" customFormat="1" ht="16.5" customHeight="1">
      <c r="B133" s="149"/>
      <c r="C133" s="150" t="s">
        <v>155</v>
      </c>
      <c r="D133" s="150" t="s">
        <v>124</v>
      </c>
      <c r="E133" s="151" t="s">
        <v>156</v>
      </c>
      <c r="F133" s="152" t="s">
        <v>157</v>
      </c>
      <c r="G133" s="153" t="s">
        <v>127</v>
      </c>
      <c r="H133" s="154">
        <v>1</v>
      </c>
      <c r="I133" s="155"/>
      <c r="J133" s="156">
        <f>ROUND(I133*H133,2)</f>
        <v>0</v>
      </c>
      <c r="K133" s="152" t="s">
        <v>128</v>
      </c>
      <c r="L133" s="31"/>
      <c r="M133" s="157" t="s">
        <v>1</v>
      </c>
      <c r="N133" s="158" t="s">
        <v>42</v>
      </c>
      <c r="O133" s="54"/>
      <c r="P133" s="159">
        <f>O133*H133</f>
        <v>0</v>
      </c>
      <c r="Q133" s="159">
        <v>0</v>
      </c>
      <c r="R133" s="159">
        <f>Q133*H133</f>
        <v>0</v>
      </c>
      <c r="S133" s="159">
        <v>0</v>
      </c>
      <c r="T133" s="160">
        <f>S133*H133</f>
        <v>0</v>
      </c>
      <c r="AR133" s="161" t="s">
        <v>129</v>
      </c>
      <c r="AT133" s="161" t="s">
        <v>124</v>
      </c>
      <c r="AU133" s="161" t="s">
        <v>87</v>
      </c>
      <c r="AY133" s="16" t="s">
        <v>121</v>
      </c>
      <c r="BE133" s="162">
        <f>IF(N133="základní",J133,0)</f>
        <v>0</v>
      </c>
      <c r="BF133" s="162">
        <f>IF(N133="snížená",J133,0)</f>
        <v>0</v>
      </c>
      <c r="BG133" s="162">
        <f>IF(N133="zákl. přenesená",J133,0)</f>
        <v>0</v>
      </c>
      <c r="BH133" s="162">
        <f>IF(N133="sníž. přenesená",J133,0)</f>
        <v>0</v>
      </c>
      <c r="BI133" s="162">
        <f>IF(N133="nulová",J133,0)</f>
        <v>0</v>
      </c>
      <c r="BJ133" s="16" t="s">
        <v>85</v>
      </c>
      <c r="BK133" s="162">
        <f>ROUND(I133*H133,2)</f>
        <v>0</v>
      </c>
      <c r="BL133" s="16" t="s">
        <v>129</v>
      </c>
      <c r="BM133" s="161" t="s">
        <v>158</v>
      </c>
    </row>
    <row r="134" spans="2:65" s="11" customFormat="1" ht="22.9" customHeight="1">
      <c r="B134" s="136"/>
      <c r="D134" s="137" t="s">
        <v>76</v>
      </c>
      <c r="E134" s="147" t="s">
        <v>159</v>
      </c>
      <c r="F134" s="147" t="s">
        <v>160</v>
      </c>
      <c r="I134" s="139"/>
      <c r="J134" s="148">
        <f>BK134</f>
        <v>0</v>
      </c>
      <c r="L134" s="136"/>
      <c r="M134" s="141"/>
      <c r="N134" s="142"/>
      <c r="O134" s="142"/>
      <c r="P134" s="143">
        <f>SUM(P135:P136)</f>
        <v>0</v>
      </c>
      <c r="Q134" s="142"/>
      <c r="R134" s="143">
        <f>SUM(R135:R136)</f>
        <v>0</v>
      </c>
      <c r="S134" s="142"/>
      <c r="T134" s="144">
        <f>SUM(T135:T136)</f>
        <v>0</v>
      </c>
      <c r="AR134" s="137" t="s">
        <v>120</v>
      </c>
      <c r="AT134" s="145" t="s">
        <v>76</v>
      </c>
      <c r="AU134" s="145" t="s">
        <v>85</v>
      </c>
      <c r="AY134" s="137" t="s">
        <v>121</v>
      </c>
      <c r="BK134" s="146">
        <f>SUM(BK135:BK136)</f>
        <v>0</v>
      </c>
    </row>
    <row r="135" spans="2:65" s="1" customFormat="1" ht="16.5" customHeight="1">
      <c r="B135" s="149"/>
      <c r="C135" s="150" t="s">
        <v>161</v>
      </c>
      <c r="D135" s="150" t="s">
        <v>124</v>
      </c>
      <c r="E135" s="151" t="s">
        <v>162</v>
      </c>
      <c r="F135" s="152" t="s">
        <v>163</v>
      </c>
      <c r="G135" s="153" t="s">
        <v>127</v>
      </c>
      <c r="H135" s="154">
        <v>1</v>
      </c>
      <c r="I135" s="155"/>
      <c r="J135" s="156">
        <f>ROUND(I135*H135,2)</f>
        <v>0</v>
      </c>
      <c r="K135" s="152" t="s">
        <v>128</v>
      </c>
      <c r="L135" s="31"/>
      <c r="M135" s="157" t="s">
        <v>1</v>
      </c>
      <c r="N135" s="158" t="s">
        <v>42</v>
      </c>
      <c r="O135" s="54"/>
      <c r="P135" s="159">
        <f>O135*H135</f>
        <v>0</v>
      </c>
      <c r="Q135" s="159">
        <v>0</v>
      </c>
      <c r="R135" s="159">
        <f>Q135*H135</f>
        <v>0</v>
      </c>
      <c r="S135" s="159">
        <v>0</v>
      </c>
      <c r="T135" s="160">
        <f>S135*H135</f>
        <v>0</v>
      </c>
      <c r="AR135" s="161" t="s">
        <v>129</v>
      </c>
      <c r="AT135" s="161" t="s">
        <v>124</v>
      </c>
      <c r="AU135" s="161" t="s">
        <v>87</v>
      </c>
      <c r="AY135" s="16" t="s">
        <v>121</v>
      </c>
      <c r="BE135" s="162">
        <f>IF(N135="základní",J135,0)</f>
        <v>0</v>
      </c>
      <c r="BF135" s="162">
        <f>IF(N135="snížená",J135,0)</f>
        <v>0</v>
      </c>
      <c r="BG135" s="162">
        <f>IF(N135="zákl. přenesená",J135,0)</f>
        <v>0</v>
      </c>
      <c r="BH135" s="162">
        <f>IF(N135="sníž. přenesená",J135,0)</f>
        <v>0</v>
      </c>
      <c r="BI135" s="162">
        <f>IF(N135="nulová",J135,0)</f>
        <v>0</v>
      </c>
      <c r="BJ135" s="16" t="s">
        <v>85</v>
      </c>
      <c r="BK135" s="162">
        <f>ROUND(I135*H135,2)</f>
        <v>0</v>
      </c>
      <c r="BL135" s="16" t="s">
        <v>129</v>
      </c>
      <c r="BM135" s="161" t="s">
        <v>164</v>
      </c>
    </row>
    <row r="136" spans="2:65" s="1" customFormat="1" ht="19.5">
      <c r="B136" s="31"/>
      <c r="D136" s="163" t="s">
        <v>134</v>
      </c>
      <c r="F136" s="164" t="s">
        <v>165</v>
      </c>
      <c r="I136" s="90"/>
      <c r="L136" s="31"/>
      <c r="M136" s="165"/>
      <c r="N136" s="54"/>
      <c r="O136" s="54"/>
      <c r="P136" s="54"/>
      <c r="Q136" s="54"/>
      <c r="R136" s="54"/>
      <c r="S136" s="54"/>
      <c r="T136" s="55"/>
      <c r="AT136" s="16" t="s">
        <v>134</v>
      </c>
      <c r="AU136" s="16" t="s">
        <v>87</v>
      </c>
    </row>
    <row r="137" spans="2:65" s="11" customFormat="1" ht="22.9" customHeight="1">
      <c r="B137" s="136"/>
      <c r="D137" s="137" t="s">
        <v>76</v>
      </c>
      <c r="E137" s="147" t="s">
        <v>166</v>
      </c>
      <c r="F137" s="147" t="s">
        <v>167</v>
      </c>
      <c r="I137" s="139"/>
      <c r="J137" s="148">
        <f>BK137</f>
        <v>0</v>
      </c>
      <c r="L137" s="136"/>
      <c r="M137" s="141"/>
      <c r="N137" s="142"/>
      <c r="O137" s="142"/>
      <c r="P137" s="143">
        <f>P138</f>
        <v>0</v>
      </c>
      <c r="Q137" s="142"/>
      <c r="R137" s="143">
        <f>R138</f>
        <v>0</v>
      </c>
      <c r="S137" s="142"/>
      <c r="T137" s="144">
        <f>T138</f>
        <v>0</v>
      </c>
      <c r="AR137" s="137" t="s">
        <v>120</v>
      </c>
      <c r="AT137" s="145" t="s">
        <v>76</v>
      </c>
      <c r="AU137" s="145" t="s">
        <v>85</v>
      </c>
      <c r="AY137" s="137" t="s">
        <v>121</v>
      </c>
      <c r="BK137" s="146">
        <f>BK138</f>
        <v>0</v>
      </c>
    </row>
    <row r="138" spans="2:65" s="1" customFormat="1" ht="16.5" customHeight="1">
      <c r="B138" s="149"/>
      <c r="C138" s="150" t="s">
        <v>168</v>
      </c>
      <c r="D138" s="150" t="s">
        <v>124</v>
      </c>
      <c r="E138" s="151" t="s">
        <v>169</v>
      </c>
      <c r="F138" s="152" t="s">
        <v>170</v>
      </c>
      <c r="G138" s="153" t="s">
        <v>127</v>
      </c>
      <c r="H138" s="154">
        <v>1</v>
      </c>
      <c r="I138" s="155"/>
      <c r="J138" s="156">
        <f>ROUND(I138*H138,2)</f>
        <v>0</v>
      </c>
      <c r="K138" s="152" t="s">
        <v>128</v>
      </c>
      <c r="L138" s="31"/>
      <c r="M138" s="157" t="s">
        <v>1</v>
      </c>
      <c r="N138" s="158" t="s">
        <v>42</v>
      </c>
      <c r="O138" s="54"/>
      <c r="P138" s="159">
        <f>O138*H138</f>
        <v>0</v>
      </c>
      <c r="Q138" s="159">
        <v>0</v>
      </c>
      <c r="R138" s="159">
        <f>Q138*H138</f>
        <v>0</v>
      </c>
      <c r="S138" s="159">
        <v>0</v>
      </c>
      <c r="T138" s="160">
        <f>S138*H138</f>
        <v>0</v>
      </c>
      <c r="AR138" s="161" t="s">
        <v>129</v>
      </c>
      <c r="AT138" s="161" t="s">
        <v>124</v>
      </c>
      <c r="AU138" s="161" t="s">
        <v>87</v>
      </c>
      <c r="AY138" s="16" t="s">
        <v>121</v>
      </c>
      <c r="BE138" s="162">
        <f>IF(N138="základní",J138,0)</f>
        <v>0</v>
      </c>
      <c r="BF138" s="162">
        <f>IF(N138="snížená",J138,0)</f>
        <v>0</v>
      </c>
      <c r="BG138" s="162">
        <f>IF(N138="zákl. přenesená",J138,0)</f>
        <v>0</v>
      </c>
      <c r="BH138" s="162">
        <f>IF(N138="sníž. přenesená",J138,0)</f>
        <v>0</v>
      </c>
      <c r="BI138" s="162">
        <f>IF(N138="nulová",J138,0)</f>
        <v>0</v>
      </c>
      <c r="BJ138" s="16" t="s">
        <v>85</v>
      </c>
      <c r="BK138" s="162">
        <f>ROUND(I138*H138,2)</f>
        <v>0</v>
      </c>
      <c r="BL138" s="16" t="s">
        <v>129</v>
      </c>
      <c r="BM138" s="161" t="s">
        <v>171</v>
      </c>
    </row>
    <row r="139" spans="2:65" s="11" customFormat="1" ht="22.9" customHeight="1">
      <c r="B139" s="136"/>
      <c r="D139" s="137" t="s">
        <v>76</v>
      </c>
      <c r="E139" s="147" t="s">
        <v>172</v>
      </c>
      <c r="F139" s="147" t="s">
        <v>173</v>
      </c>
      <c r="I139" s="139"/>
      <c r="J139" s="148">
        <f>BK139</f>
        <v>0</v>
      </c>
      <c r="L139" s="136"/>
      <c r="M139" s="141"/>
      <c r="N139" s="142"/>
      <c r="O139" s="142"/>
      <c r="P139" s="143">
        <f>SUM(P140:P141)</f>
        <v>0</v>
      </c>
      <c r="Q139" s="142"/>
      <c r="R139" s="143">
        <f>SUM(R140:R141)</f>
        <v>0</v>
      </c>
      <c r="S139" s="142"/>
      <c r="T139" s="144">
        <f>SUM(T140:T141)</f>
        <v>0</v>
      </c>
      <c r="AR139" s="137" t="s">
        <v>120</v>
      </c>
      <c r="AT139" s="145" t="s">
        <v>76</v>
      </c>
      <c r="AU139" s="145" t="s">
        <v>85</v>
      </c>
      <c r="AY139" s="137" t="s">
        <v>121</v>
      </c>
      <c r="BK139" s="146">
        <f>SUM(BK140:BK141)</f>
        <v>0</v>
      </c>
    </row>
    <row r="140" spans="2:65" s="1" customFormat="1" ht="27" customHeight="1">
      <c r="B140" s="149"/>
      <c r="C140" s="150" t="s">
        <v>174</v>
      </c>
      <c r="D140" s="150" t="s">
        <v>124</v>
      </c>
      <c r="E140" s="151" t="s">
        <v>175</v>
      </c>
      <c r="F140" s="152" t="s">
        <v>858</v>
      </c>
      <c r="G140" s="153" t="s">
        <v>127</v>
      </c>
      <c r="H140" s="154">
        <v>1</v>
      </c>
      <c r="I140" s="155"/>
      <c r="J140" s="156">
        <f>ROUND(I140*H140,2)</f>
        <v>0</v>
      </c>
      <c r="K140" s="152" t="s">
        <v>128</v>
      </c>
      <c r="L140" s="31"/>
      <c r="M140" s="157" t="s">
        <v>1</v>
      </c>
      <c r="N140" s="158" t="s">
        <v>42</v>
      </c>
      <c r="O140" s="54"/>
      <c r="P140" s="159">
        <f>O140*H140</f>
        <v>0</v>
      </c>
      <c r="Q140" s="159">
        <v>0</v>
      </c>
      <c r="R140" s="159">
        <f>Q140*H140</f>
        <v>0</v>
      </c>
      <c r="S140" s="159">
        <v>0</v>
      </c>
      <c r="T140" s="160">
        <f>S140*H140</f>
        <v>0</v>
      </c>
      <c r="AR140" s="161" t="s">
        <v>129</v>
      </c>
      <c r="AT140" s="161" t="s">
        <v>124</v>
      </c>
      <c r="AU140" s="161" t="s">
        <v>87</v>
      </c>
      <c r="AY140" s="16" t="s">
        <v>121</v>
      </c>
      <c r="BE140" s="162">
        <f>IF(N140="základní",J140,0)</f>
        <v>0</v>
      </c>
      <c r="BF140" s="162">
        <f>IF(N140="snížená",J140,0)</f>
        <v>0</v>
      </c>
      <c r="BG140" s="162">
        <f>IF(N140="zákl. přenesená",J140,0)</f>
        <v>0</v>
      </c>
      <c r="BH140" s="162">
        <f>IF(N140="sníž. přenesená",J140,0)</f>
        <v>0</v>
      </c>
      <c r="BI140" s="162">
        <f>IF(N140="nulová",J140,0)</f>
        <v>0</v>
      </c>
      <c r="BJ140" s="16" t="s">
        <v>85</v>
      </c>
      <c r="BK140" s="162">
        <f>ROUND(I140*H140,2)</f>
        <v>0</v>
      </c>
      <c r="BL140" s="16" t="s">
        <v>129</v>
      </c>
      <c r="BM140" s="161" t="s">
        <v>176</v>
      </c>
    </row>
    <row r="141" spans="2:65" s="1" customFormat="1">
      <c r="B141" s="31"/>
      <c r="D141" s="163" t="s">
        <v>134</v>
      </c>
      <c r="F141" s="164"/>
      <c r="I141" s="90"/>
      <c r="L141" s="31"/>
      <c r="M141" s="166"/>
      <c r="N141" s="167"/>
      <c r="O141" s="167"/>
      <c r="P141" s="167"/>
      <c r="Q141" s="167"/>
      <c r="R141" s="167"/>
      <c r="S141" s="167"/>
      <c r="T141" s="168"/>
      <c r="AT141" s="16" t="s">
        <v>134</v>
      </c>
      <c r="AU141" s="16" t="s">
        <v>87</v>
      </c>
    </row>
    <row r="142" spans="2:65" s="1" customFormat="1" ht="6.95" customHeight="1">
      <c r="B142" s="43"/>
      <c r="C142" s="44"/>
      <c r="D142" s="44"/>
      <c r="E142" s="44"/>
      <c r="F142" s="44"/>
      <c r="G142" s="44"/>
      <c r="H142" s="44"/>
      <c r="I142" s="111"/>
      <c r="J142" s="44"/>
      <c r="K142" s="44"/>
      <c r="L142" s="31"/>
    </row>
  </sheetData>
  <autoFilter ref="C120:K141"/>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664"/>
  <sheetViews>
    <sheetView showGridLines="0" topLeftCell="A108" workbookViewId="0">
      <selection activeCell="V451" sqref="V451"/>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87"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3" t="s">
        <v>5</v>
      </c>
      <c r="M2" s="224"/>
      <c r="N2" s="224"/>
      <c r="O2" s="224"/>
      <c r="P2" s="224"/>
      <c r="Q2" s="224"/>
      <c r="R2" s="224"/>
      <c r="S2" s="224"/>
      <c r="T2" s="224"/>
      <c r="U2" s="224"/>
      <c r="V2" s="224"/>
      <c r="AT2" s="16" t="s">
        <v>91</v>
      </c>
    </row>
    <row r="3" spans="2:46" ht="6.95" hidden="1" customHeight="1">
      <c r="B3" s="17"/>
      <c r="C3" s="18"/>
      <c r="D3" s="18"/>
      <c r="E3" s="18"/>
      <c r="F3" s="18"/>
      <c r="G3" s="18"/>
      <c r="H3" s="18"/>
      <c r="I3" s="88"/>
      <c r="J3" s="18"/>
      <c r="K3" s="18"/>
      <c r="L3" s="19"/>
      <c r="AT3" s="16" t="s">
        <v>87</v>
      </c>
    </row>
    <row r="4" spans="2:46" ht="24.95" hidden="1" customHeight="1">
      <c r="B4" s="19"/>
      <c r="D4" s="20" t="s">
        <v>92</v>
      </c>
      <c r="L4" s="19"/>
      <c r="M4" s="89" t="s">
        <v>10</v>
      </c>
      <c r="AT4" s="16" t="s">
        <v>3</v>
      </c>
    </row>
    <row r="5" spans="2:46" ht="6.95" hidden="1" customHeight="1">
      <c r="B5" s="19"/>
      <c r="L5" s="19"/>
    </row>
    <row r="6" spans="2:46" ht="12" hidden="1" customHeight="1">
      <c r="B6" s="19"/>
      <c r="D6" s="26" t="s">
        <v>16</v>
      </c>
      <c r="L6" s="19"/>
    </row>
    <row r="7" spans="2:46" ht="16.5" hidden="1" customHeight="1">
      <c r="B7" s="19"/>
      <c r="E7" s="247" t="str">
        <f>'Rekapitulace stavby'!K6</f>
        <v>Základní škola Přelouč, Masarykovo náměstí č.p.1 a č.p.45</v>
      </c>
      <c r="F7" s="248"/>
      <c r="G7" s="248"/>
      <c r="H7" s="248"/>
      <c r="L7" s="19"/>
    </row>
    <row r="8" spans="2:46" s="1" customFormat="1" ht="12" hidden="1" customHeight="1">
      <c r="B8" s="31"/>
      <c r="D8" s="26" t="s">
        <v>93</v>
      </c>
      <c r="I8" s="90"/>
      <c r="L8" s="31"/>
    </row>
    <row r="9" spans="2:46" s="1" customFormat="1" ht="36.950000000000003" hidden="1" customHeight="1">
      <c r="B9" s="31"/>
      <c r="E9" s="231" t="s">
        <v>177</v>
      </c>
      <c r="F9" s="246"/>
      <c r="G9" s="246"/>
      <c r="H9" s="246"/>
      <c r="I9" s="90"/>
      <c r="L9" s="31"/>
    </row>
    <row r="10" spans="2:46" s="1" customFormat="1" hidden="1">
      <c r="B10" s="31"/>
      <c r="I10" s="90"/>
      <c r="L10" s="31"/>
    </row>
    <row r="11" spans="2:46" s="1" customFormat="1" ht="12" hidden="1" customHeight="1">
      <c r="B11" s="31"/>
      <c r="D11" s="26" t="s">
        <v>18</v>
      </c>
      <c r="F11" s="24" t="s">
        <v>1</v>
      </c>
      <c r="I11" s="91" t="s">
        <v>19</v>
      </c>
      <c r="J11" s="24" t="s">
        <v>1</v>
      </c>
      <c r="L11" s="31"/>
    </row>
    <row r="12" spans="2:46" s="1" customFormat="1" ht="12" hidden="1" customHeight="1">
      <c r="B12" s="31"/>
      <c r="D12" s="26" t="s">
        <v>20</v>
      </c>
      <c r="F12" s="24" t="s">
        <v>21</v>
      </c>
      <c r="I12" s="91" t="s">
        <v>22</v>
      </c>
      <c r="J12" s="51" t="str">
        <f>'Rekapitulace stavby'!AN8</f>
        <v>4. 3. 2019</v>
      </c>
      <c r="L12" s="31"/>
    </row>
    <row r="13" spans="2:46" s="1" customFormat="1" ht="10.9" hidden="1" customHeight="1">
      <c r="B13" s="31"/>
      <c r="I13" s="90"/>
      <c r="L13" s="31"/>
    </row>
    <row r="14" spans="2:46" s="1" customFormat="1" ht="12" hidden="1" customHeight="1">
      <c r="B14" s="31"/>
      <c r="D14" s="26" t="s">
        <v>24</v>
      </c>
      <c r="I14" s="91" t="s">
        <v>25</v>
      </c>
      <c r="J14" s="24" t="s">
        <v>1</v>
      </c>
      <c r="L14" s="31"/>
    </row>
    <row r="15" spans="2:46" s="1" customFormat="1" ht="18" hidden="1" customHeight="1">
      <c r="B15" s="31"/>
      <c r="E15" s="24" t="s">
        <v>26</v>
      </c>
      <c r="I15" s="91" t="s">
        <v>27</v>
      </c>
      <c r="J15" s="24" t="s">
        <v>1</v>
      </c>
      <c r="L15" s="31"/>
    </row>
    <row r="16" spans="2:46" s="1" customFormat="1" ht="6.95" hidden="1" customHeight="1">
      <c r="B16" s="31"/>
      <c r="I16" s="90"/>
      <c r="L16" s="31"/>
    </row>
    <row r="17" spans="2:12" s="1" customFormat="1" ht="12" hidden="1" customHeight="1">
      <c r="B17" s="31"/>
      <c r="D17" s="26" t="s">
        <v>28</v>
      </c>
      <c r="I17" s="91" t="s">
        <v>25</v>
      </c>
      <c r="J17" s="27" t="str">
        <f>'Rekapitulace stavby'!AN13</f>
        <v>Vyplň údaj</v>
      </c>
      <c r="L17" s="31"/>
    </row>
    <row r="18" spans="2:12" s="1" customFormat="1" ht="18" hidden="1" customHeight="1">
      <c r="B18" s="31"/>
      <c r="E18" s="249" t="str">
        <f>'Rekapitulace stavby'!E14</f>
        <v>Vyplň údaj</v>
      </c>
      <c r="F18" s="234"/>
      <c r="G18" s="234"/>
      <c r="H18" s="234"/>
      <c r="I18" s="91" t="s">
        <v>27</v>
      </c>
      <c r="J18" s="27" t="str">
        <f>'Rekapitulace stavby'!AN14</f>
        <v>Vyplň údaj</v>
      </c>
      <c r="L18" s="31"/>
    </row>
    <row r="19" spans="2:12" s="1" customFormat="1" ht="6.95" hidden="1" customHeight="1">
      <c r="B19" s="31"/>
      <c r="I19" s="90"/>
      <c r="L19" s="31"/>
    </row>
    <row r="20" spans="2:12" s="1" customFormat="1" ht="12" hidden="1" customHeight="1">
      <c r="B20" s="31"/>
      <c r="D20" s="26" t="s">
        <v>30</v>
      </c>
      <c r="I20" s="91" t="s">
        <v>25</v>
      </c>
      <c r="J20" s="24" t="s">
        <v>1</v>
      </c>
      <c r="L20" s="31"/>
    </row>
    <row r="21" spans="2:12" s="1" customFormat="1" ht="18" hidden="1" customHeight="1">
      <c r="B21" s="31"/>
      <c r="E21" s="24" t="s">
        <v>31</v>
      </c>
      <c r="I21" s="91" t="s">
        <v>27</v>
      </c>
      <c r="J21" s="24" t="s">
        <v>1</v>
      </c>
      <c r="L21" s="31"/>
    </row>
    <row r="22" spans="2:12" s="1" customFormat="1" ht="6.95" hidden="1" customHeight="1">
      <c r="B22" s="31"/>
      <c r="I22" s="90"/>
      <c r="L22" s="31"/>
    </row>
    <row r="23" spans="2:12" s="1" customFormat="1" ht="12" hidden="1" customHeight="1">
      <c r="B23" s="31"/>
      <c r="D23" s="26" t="s">
        <v>33</v>
      </c>
      <c r="I23" s="91" t="s">
        <v>25</v>
      </c>
      <c r="J23" s="24" t="s">
        <v>1</v>
      </c>
      <c r="L23" s="31"/>
    </row>
    <row r="24" spans="2:12" s="1" customFormat="1" ht="18" hidden="1" customHeight="1">
      <c r="B24" s="31"/>
      <c r="E24" s="24" t="s">
        <v>34</v>
      </c>
      <c r="I24" s="91" t="s">
        <v>27</v>
      </c>
      <c r="J24" s="24" t="s">
        <v>1</v>
      </c>
      <c r="L24" s="31"/>
    </row>
    <row r="25" spans="2:12" s="1" customFormat="1" ht="6.95" hidden="1" customHeight="1">
      <c r="B25" s="31"/>
      <c r="I25" s="90"/>
      <c r="L25" s="31"/>
    </row>
    <row r="26" spans="2:12" s="1" customFormat="1" ht="12" hidden="1" customHeight="1">
      <c r="B26" s="31"/>
      <c r="D26" s="26" t="s">
        <v>35</v>
      </c>
      <c r="I26" s="90"/>
      <c r="L26" s="31"/>
    </row>
    <row r="27" spans="2:12" s="7" customFormat="1" ht="16.5" hidden="1" customHeight="1">
      <c r="B27" s="92"/>
      <c r="E27" s="238" t="s">
        <v>1</v>
      </c>
      <c r="F27" s="238"/>
      <c r="G27" s="238"/>
      <c r="H27" s="238"/>
      <c r="I27" s="93"/>
      <c r="L27" s="92"/>
    </row>
    <row r="28" spans="2:12" s="1" customFormat="1" ht="6.95" hidden="1" customHeight="1">
      <c r="B28" s="31"/>
      <c r="I28" s="90"/>
      <c r="L28" s="31"/>
    </row>
    <row r="29" spans="2:12" s="1" customFormat="1" ht="6.95" hidden="1" customHeight="1">
      <c r="B29" s="31"/>
      <c r="D29" s="52"/>
      <c r="E29" s="52"/>
      <c r="F29" s="52"/>
      <c r="G29" s="52"/>
      <c r="H29" s="52"/>
      <c r="I29" s="94"/>
      <c r="J29" s="52"/>
      <c r="K29" s="52"/>
      <c r="L29" s="31"/>
    </row>
    <row r="30" spans="2:12" s="1" customFormat="1" ht="25.35" hidden="1" customHeight="1">
      <c r="B30" s="31"/>
      <c r="D30" s="95" t="s">
        <v>37</v>
      </c>
      <c r="I30" s="90"/>
      <c r="J30" s="65">
        <f>ROUND(J132, 2)</f>
        <v>0</v>
      </c>
      <c r="L30" s="31"/>
    </row>
    <row r="31" spans="2:12" s="1" customFormat="1" ht="6.95" hidden="1" customHeight="1">
      <c r="B31" s="31"/>
      <c r="D31" s="52"/>
      <c r="E31" s="52"/>
      <c r="F31" s="52"/>
      <c r="G31" s="52"/>
      <c r="H31" s="52"/>
      <c r="I31" s="94"/>
      <c r="J31" s="52"/>
      <c r="K31" s="52"/>
      <c r="L31" s="31"/>
    </row>
    <row r="32" spans="2:12" s="1" customFormat="1" ht="14.45" hidden="1" customHeight="1">
      <c r="B32" s="31"/>
      <c r="F32" s="34" t="s">
        <v>39</v>
      </c>
      <c r="I32" s="96" t="s">
        <v>38</v>
      </c>
      <c r="J32" s="34" t="s">
        <v>40</v>
      </c>
      <c r="L32" s="31"/>
    </row>
    <row r="33" spans="2:12" s="1" customFormat="1" ht="14.45" hidden="1" customHeight="1">
      <c r="B33" s="31"/>
      <c r="D33" s="97" t="s">
        <v>41</v>
      </c>
      <c r="E33" s="26" t="s">
        <v>42</v>
      </c>
      <c r="F33" s="98">
        <f>ROUND((SUM(BE132:BE663)),  2)</f>
        <v>0</v>
      </c>
      <c r="I33" s="99">
        <v>0.21</v>
      </c>
      <c r="J33" s="98">
        <f>ROUND(((SUM(BE132:BE663))*I33),  2)</f>
        <v>0</v>
      </c>
      <c r="L33" s="31"/>
    </row>
    <row r="34" spans="2:12" s="1" customFormat="1" ht="14.45" hidden="1" customHeight="1">
      <c r="B34" s="31"/>
      <c r="E34" s="26" t="s">
        <v>43</v>
      </c>
      <c r="F34" s="98">
        <f>ROUND((SUM(BF132:BF663)),  2)</f>
        <v>0</v>
      </c>
      <c r="I34" s="99">
        <v>0.15</v>
      </c>
      <c r="J34" s="98">
        <f>ROUND(((SUM(BF132:BF663))*I34),  2)</f>
        <v>0</v>
      </c>
      <c r="L34" s="31"/>
    </row>
    <row r="35" spans="2:12" s="1" customFormat="1" ht="14.45" hidden="1" customHeight="1">
      <c r="B35" s="31"/>
      <c r="E35" s="26" t="s">
        <v>44</v>
      </c>
      <c r="F35" s="98">
        <f>ROUND((SUM(BG132:BG663)),  2)</f>
        <v>0</v>
      </c>
      <c r="I35" s="99">
        <v>0.21</v>
      </c>
      <c r="J35" s="98">
        <f>0</f>
        <v>0</v>
      </c>
      <c r="L35" s="31"/>
    </row>
    <row r="36" spans="2:12" s="1" customFormat="1" ht="14.45" hidden="1" customHeight="1">
      <c r="B36" s="31"/>
      <c r="E36" s="26" t="s">
        <v>45</v>
      </c>
      <c r="F36" s="98">
        <f>ROUND((SUM(BH132:BH663)),  2)</f>
        <v>0</v>
      </c>
      <c r="I36" s="99">
        <v>0.15</v>
      </c>
      <c r="J36" s="98">
        <f>0</f>
        <v>0</v>
      </c>
      <c r="L36" s="31"/>
    </row>
    <row r="37" spans="2:12" s="1" customFormat="1" ht="14.45" hidden="1" customHeight="1">
      <c r="B37" s="31"/>
      <c r="E37" s="26" t="s">
        <v>46</v>
      </c>
      <c r="F37" s="98">
        <f>ROUND((SUM(BI132:BI663)),  2)</f>
        <v>0</v>
      </c>
      <c r="I37" s="99">
        <v>0</v>
      </c>
      <c r="J37" s="98">
        <f>0</f>
        <v>0</v>
      </c>
      <c r="L37" s="31"/>
    </row>
    <row r="38" spans="2:12" s="1" customFormat="1" ht="6.95" hidden="1" customHeight="1">
      <c r="B38" s="31"/>
      <c r="I38" s="90"/>
      <c r="L38" s="31"/>
    </row>
    <row r="39" spans="2:12" s="1" customFormat="1" ht="25.35" hidden="1" customHeight="1">
      <c r="B39" s="31"/>
      <c r="C39" s="100"/>
      <c r="D39" s="101" t="s">
        <v>47</v>
      </c>
      <c r="E39" s="56"/>
      <c r="F39" s="56"/>
      <c r="G39" s="102" t="s">
        <v>48</v>
      </c>
      <c r="H39" s="103" t="s">
        <v>49</v>
      </c>
      <c r="I39" s="104"/>
      <c r="J39" s="105">
        <f>SUM(J30:J37)</f>
        <v>0</v>
      </c>
      <c r="K39" s="106"/>
      <c r="L39" s="31"/>
    </row>
    <row r="40" spans="2:12" s="1" customFormat="1" ht="14.45" hidden="1" customHeight="1">
      <c r="B40" s="31"/>
      <c r="I40" s="90"/>
      <c r="L40" s="31"/>
    </row>
    <row r="41" spans="2:12" ht="14.45" hidden="1" customHeight="1">
      <c r="B41" s="19"/>
      <c r="L41" s="19"/>
    </row>
    <row r="42" spans="2:12" ht="14.45" hidden="1" customHeight="1">
      <c r="B42" s="19"/>
      <c r="L42" s="19"/>
    </row>
    <row r="43" spans="2:12" ht="14.45" hidden="1" customHeight="1">
      <c r="B43" s="19"/>
      <c r="L43" s="19"/>
    </row>
    <row r="44" spans="2:12" ht="14.45" hidden="1" customHeight="1">
      <c r="B44" s="19"/>
      <c r="L44" s="19"/>
    </row>
    <row r="45" spans="2:12" ht="14.45" hidden="1" customHeight="1">
      <c r="B45" s="19"/>
      <c r="L45" s="19"/>
    </row>
    <row r="46" spans="2:12" ht="14.45" hidden="1" customHeight="1">
      <c r="B46" s="19"/>
      <c r="L46" s="19"/>
    </row>
    <row r="47" spans="2:12" ht="14.45" hidden="1" customHeight="1">
      <c r="B47" s="19"/>
      <c r="L47" s="19"/>
    </row>
    <row r="48" spans="2:12" ht="14.45" hidden="1" customHeight="1">
      <c r="B48" s="19"/>
      <c r="L48" s="19"/>
    </row>
    <row r="49" spans="2:12" ht="14.45" hidden="1" customHeight="1">
      <c r="B49" s="19"/>
      <c r="L49" s="19"/>
    </row>
    <row r="50" spans="2:12" s="1" customFormat="1" ht="14.45" hidden="1" customHeight="1">
      <c r="B50" s="31"/>
      <c r="D50" s="40" t="s">
        <v>50</v>
      </c>
      <c r="E50" s="41"/>
      <c r="F50" s="41"/>
      <c r="G50" s="40" t="s">
        <v>51</v>
      </c>
      <c r="H50" s="41"/>
      <c r="I50" s="107"/>
      <c r="J50" s="41"/>
      <c r="K50" s="41"/>
      <c r="L50" s="31"/>
    </row>
    <row r="51" spans="2:12" hidden="1">
      <c r="B51" s="19"/>
      <c r="L51" s="19"/>
    </row>
    <row r="52" spans="2:12" hidden="1">
      <c r="B52" s="19"/>
      <c r="L52" s="19"/>
    </row>
    <row r="53" spans="2:12" hidden="1">
      <c r="B53" s="19"/>
      <c r="L53" s="19"/>
    </row>
    <row r="54" spans="2:12" hidden="1">
      <c r="B54" s="19"/>
      <c r="L54" s="19"/>
    </row>
    <row r="55" spans="2:12" hidden="1">
      <c r="B55" s="19"/>
      <c r="L55" s="19"/>
    </row>
    <row r="56" spans="2:12" hidden="1">
      <c r="B56" s="19"/>
      <c r="L56" s="19"/>
    </row>
    <row r="57" spans="2:12" hidden="1">
      <c r="B57" s="19"/>
      <c r="L57" s="19"/>
    </row>
    <row r="58" spans="2:12" hidden="1">
      <c r="B58" s="19"/>
      <c r="L58" s="19"/>
    </row>
    <row r="59" spans="2:12" hidden="1">
      <c r="B59" s="19"/>
      <c r="L59" s="19"/>
    </row>
    <row r="60" spans="2:12" hidden="1">
      <c r="B60" s="19"/>
      <c r="L60" s="19"/>
    </row>
    <row r="61" spans="2:12" s="1" customFormat="1" ht="12.75" hidden="1">
      <c r="B61" s="31"/>
      <c r="D61" s="42" t="s">
        <v>52</v>
      </c>
      <c r="E61" s="33"/>
      <c r="F61" s="108" t="s">
        <v>53</v>
      </c>
      <c r="G61" s="42" t="s">
        <v>52</v>
      </c>
      <c r="H61" s="33"/>
      <c r="I61" s="109"/>
      <c r="J61" s="110" t="s">
        <v>53</v>
      </c>
      <c r="K61" s="33"/>
      <c r="L61" s="31"/>
    </row>
    <row r="62" spans="2:12" hidden="1">
      <c r="B62" s="19"/>
      <c r="L62" s="19"/>
    </row>
    <row r="63" spans="2:12" hidden="1">
      <c r="B63" s="19"/>
      <c r="L63" s="19"/>
    </row>
    <row r="64" spans="2:12" hidden="1">
      <c r="B64" s="19"/>
      <c r="L64" s="19"/>
    </row>
    <row r="65" spans="2:12" s="1" customFormat="1" ht="12.75" hidden="1">
      <c r="B65" s="31"/>
      <c r="D65" s="40" t="s">
        <v>54</v>
      </c>
      <c r="E65" s="41"/>
      <c r="F65" s="41"/>
      <c r="G65" s="40" t="s">
        <v>55</v>
      </c>
      <c r="H65" s="41"/>
      <c r="I65" s="107"/>
      <c r="J65" s="41"/>
      <c r="K65" s="41"/>
      <c r="L65" s="31"/>
    </row>
    <row r="66" spans="2:12" hidden="1">
      <c r="B66" s="19"/>
      <c r="L66" s="19"/>
    </row>
    <row r="67" spans="2:12" hidden="1">
      <c r="B67" s="19"/>
      <c r="L67" s="19"/>
    </row>
    <row r="68" spans="2:12" hidden="1">
      <c r="B68" s="19"/>
      <c r="L68" s="19"/>
    </row>
    <row r="69" spans="2:12" hidden="1">
      <c r="B69" s="19"/>
      <c r="L69" s="19"/>
    </row>
    <row r="70" spans="2:12" hidden="1">
      <c r="B70" s="19"/>
      <c r="L70" s="19"/>
    </row>
    <row r="71" spans="2:12" hidden="1">
      <c r="B71" s="19"/>
      <c r="L71" s="19"/>
    </row>
    <row r="72" spans="2:12" hidden="1">
      <c r="B72" s="19"/>
      <c r="L72" s="19"/>
    </row>
    <row r="73" spans="2:12" hidden="1">
      <c r="B73" s="19"/>
      <c r="L73" s="19"/>
    </row>
    <row r="74" spans="2:12" hidden="1">
      <c r="B74" s="19"/>
      <c r="L74" s="19"/>
    </row>
    <row r="75" spans="2:12" hidden="1">
      <c r="B75" s="19"/>
      <c r="L75" s="19"/>
    </row>
    <row r="76" spans="2:12" s="1" customFormat="1" ht="12.75" hidden="1">
      <c r="B76" s="31"/>
      <c r="D76" s="42" t="s">
        <v>52</v>
      </c>
      <c r="E76" s="33"/>
      <c r="F76" s="108" t="s">
        <v>53</v>
      </c>
      <c r="G76" s="42" t="s">
        <v>52</v>
      </c>
      <c r="H76" s="33"/>
      <c r="I76" s="109"/>
      <c r="J76" s="110" t="s">
        <v>53</v>
      </c>
      <c r="K76" s="33"/>
      <c r="L76" s="31"/>
    </row>
    <row r="77" spans="2:12" s="1" customFormat="1" ht="14.45" hidden="1" customHeight="1">
      <c r="B77" s="43"/>
      <c r="C77" s="44"/>
      <c r="D77" s="44"/>
      <c r="E77" s="44"/>
      <c r="F77" s="44"/>
      <c r="G77" s="44"/>
      <c r="H77" s="44"/>
      <c r="I77" s="111"/>
      <c r="J77" s="44"/>
      <c r="K77" s="44"/>
      <c r="L77" s="31"/>
    </row>
    <row r="78" spans="2:12" hidden="1"/>
    <row r="79" spans="2:12" hidden="1"/>
    <row r="80" spans="2:12" hidden="1"/>
    <row r="81" spans="2:47" s="1" customFormat="1" ht="6.95" customHeight="1">
      <c r="B81" s="45"/>
      <c r="C81" s="46"/>
      <c r="D81" s="46"/>
      <c r="E81" s="46"/>
      <c r="F81" s="46"/>
      <c r="G81" s="46"/>
      <c r="H81" s="46"/>
      <c r="I81" s="112"/>
      <c r="J81" s="46"/>
      <c r="K81" s="46"/>
      <c r="L81" s="31"/>
    </row>
    <row r="82" spans="2:47" s="1" customFormat="1" ht="24.95" customHeight="1">
      <c r="B82" s="31"/>
      <c r="C82" s="20" t="s">
        <v>95</v>
      </c>
      <c r="I82" s="90"/>
      <c r="L82" s="31"/>
    </row>
    <row r="83" spans="2:47" s="1" customFormat="1" ht="6.95" customHeight="1">
      <c r="B83" s="31"/>
      <c r="I83" s="90"/>
      <c r="L83" s="31"/>
    </row>
    <row r="84" spans="2:47" s="1" customFormat="1" ht="12" customHeight="1">
      <c r="B84" s="31"/>
      <c r="C84" s="26" t="s">
        <v>16</v>
      </c>
      <c r="I84" s="90"/>
      <c r="L84" s="31"/>
    </row>
    <row r="85" spans="2:47" s="1" customFormat="1" ht="16.5" customHeight="1">
      <c r="B85" s="31"/>
      <c r="E85" s="247" t="str">
        <f>E7</f>
        <v>Základní škola Přelouč, Masarykovo náměstí č.p.1 a č.p.45</v>
      </c>
      <c r="F85" s="248"/>
      <c r="G85" s="248"/>
      <c r="H85" s="248"/>
      <c r="I85" s="90"/>
      <c r="L85" s="31"/>
    </row>
    <row r="86" spans="2:47" s="1" customFormat="1" ht="12" customHeight="1">
      <c r="B86" s="31"/>
      <c r="C86" s="26" t="s">
        <v>93</v>
      </c>
      <c r="I86" s="90"/>
      <c r="L86" s="31"/>
    </row>
    <row r="87" spans="2:47" s="1" customFormat="1" ht="16.5" customHeight="1">
      <c r="B87" s="31"/>
      <c r="E87" s="231" t="str">
        <f>E9</f>
        <v>01 - Výměna oken</v>
      </c>
      <c r="F87" s="246"/>
      <c r="G87" s="246"/>
      <c r="H87" s="246"/>
      <c r="I87" s="90"/>
      <c r="L87" s="31"/>
    </row>
    <row r="88" spans="2:47" s="1" customFormat="1" ht="6.95" customHeight="1">
      <c r="B88" s="31"/>
      <c r="I88" s="90"/>
      <c r="L88" s="31"/>
    </row>
    <row r="89" spans="2:47" s="1" customFormat="1" ht="12" customHeight="1">
      <c r="B89" s="31"/>
      <c r="C89" s="26" t="s">
        <v>20</v>
      </c>
      <c r="F89" s="24" t="str">
        <f>F12</f>
        <v>Přelouč</v>
      </c>
      <c r="I89" s="91" t="s">
        <v>22</v>
      </c>
      <c r="J89" s="51" t="str">
        <f>IF(J12="","",J12)</f>
        <v>4. 3. 2019</v>
      </c>
      <c r="L89" s="31"/>
    </row>
    <row r="90" spans="2:47" s="1" customFormat="1" ht="6.95" customHeight="1">
      <c r="B90" s="31"/>
      <c r="I90" s="90"/>
      <c r="L90" s="31"/>
    </row>
    <row r="91" spans="2:47" s="1" customFormat="1" ht="27.95" customHeight="1">
      <c r="B91" s="31"/>
      <c r="C91" s="26" t="s">
        <v>24</v>
      </c>
      <c r="F91" s="24" t="str">
        <f>E15</f>
        <v>Město Přelouč</v>
      </c>
      <c r="I91" s="91" t="s">
        <v>30</v>
      </c>
      <c r="J91" s="29" t="str">
        <f>E21</f>
        <v>Ing. Vítězslav Vomočil Pardubice</v>
      </c>
      <c r="L91" s="31"/>
    </row>
    <row r="92" spans="2:47" s="1" customFormat="1" ht="15.2" customHeight="1">
      <c r="B92" s="31"/>
      <c r="C92" s="26" t="s">
        <v>28</v>
      </c>
      <c r="F92" s="24" t="str">
        <f>IF(E18="","",E18)</f>
        <v>Vyplň údaj</v>
      </c>
      <c r="I92" s="91" t="s">
        <v>33</v>
      </c>
      <c r="J92" s="29" t="str">
        <f>E24</f>
        <v>Aleš Vojtěch</v>
      </c>
      <c r="L92" s="31"/>
    </row>
    <row r="93" spans="2:47" s="1" customFormat="1" ht="10.35" customHeight="1">
      <c r="B93" s="31"/>
      <c r="I93" s="90"/>
      <c r="L93" s="31"/>
    </row>
    <row r="94" spans="2:47" s="1" customFormat="1" ht="29.25" customHeight="1">
      <c r="B94" s="31"/>
      <c r="C94" s="113" t="s">
        <v>96</v>
      </c>
      <c r="D94" s="100"/>
      <c r="E94" s="100"/>
      <c r="F94" s="100"/>
      <c r="G94" s="100"/>
      <c r="H94" s="100"/>
      <c r="I94" s="114"/>
      <c r="J94" s="115" t="s">
        <v>97</v>
      </c>
      <c r="K94" s="100"/>
      <c r="L94" s="31"/>
    </row>
    <row r="95" spans="2:47" s="1" customFormat="1" ht="10.35" customHeight="1">
      <c r="B95" s="31"/>
      <c r="I95" s="90"/>
      <c r="L95" s="31"/>
    </row>
    <row r="96" spans="2:47" s="1" customFormat="1" ht="22.9" customHeight="1">
      <c r="B96" s="31"/>
      <c r="C96" s="116" t="s">
        <v>98</v>
      </c>
      <c r="I96" s="90"/>
      <c r="J96" s="65">
        <f>J132</f>
        <v>0</v>
      </c>
      <c r="L96" s="31"/>
      <c r="AU96" s="16" t="s">
        <v>99</v>
      </c>
    </row>
    <row r="97" spans="2:12" s="8" customFormat="1" ht="24.95" customHeight="1">
      <c r="B97" s="117"/>
      <c r="D97" s="118" t="s">
        <v>178</v>
      </c>
      <c r="E97" s="119"/>
      <c r="F97" s="119"/>
      <c r="G97" s="119"/>
      <c r="H97" s="119"/>
      <c r="I97" s="120"/>
      <c r="J97" s="121">
        <f>J133</f>
        <v>0</v>
      </c>
      <c r="L97" s="117"/>
    </row>
    <row r="98" spans="2:12" s="9" customFormat="1" ht="19.899999999999999" customHeight="1">
      <c r="B98" s="122"/>
      <c r="D98" s="123" t="s">
        <v>179</v>
      </c>
      <c r="E98" s="124"/>
      <c r="F98" s="124"/>
      <c r="G98" s="124"/>
      <c r="H98" s="124"/>
      <c r="I98" s="125"/>
      <c r="J98" s="126">
        <f>J134</f>
        <v>0</v>
      </c>
      <c r="L98" s="122"/>
    </row>
    <row r="99" spans="2:12" s="9" customFormat="1" ht="19.899999999999999" customHeight="1">
      <c r="B99" s="122"/>
      <c r="D99" s="123" t="s">
        <v>180</v>
      </c>
      <c r="E99" s="124"/>
      <c r="F99" s="124"/>
      <c r="G99" s="124"/>
      <c r="H99" s="124"/>
      <c r="I99" s="125"/>
      <c r="J99" s="126">
        <f>J155</f>
        <v>0</v>
      </c>
      <c r="L99" s="122"/>
    </row>
    <row r="100" spans="2:12" s="9" customFormat="1" ht="19.899999999999999" customHeight="1">
      <c r="B100" s="122"/>
      <c r="D100" s="123" t="s">
        <v>181</v>
      </c>
      <c r="E100" s="124"/>
      <c r="F100" s="124"/>
      <c r="G100" s="124"/>
      <c r="H100" s="124"/>
      <c r="I100" s="125"/>
      <c r="J100" s="126">
        <f>J231</f>
        <v>0</v>
      </c>
      <c r="L100" s="122"/>
    </row>
    <row r="101" spans="2:12" s="9" customFormat="1" ht="19.899999999999999" customHeight="1">
      <c r="B101" s="122"/>
      <c r="D101" s="123" t="s">
        <v>182</v>
      </c>
      <c r="E101" s="124"/>
      <c r="F101" s="124"/>
      <c r="G101" s="124"/>
      <c r="H101" s="124"/>
      <c r="I101" s="125"/>
      <c r="J101" s="126">
        <f>J344</f>
        <v>0</v>
      </c>
      <c r="L101" s="122"/>
    </row>
    <row r="102" spans="2:12" s="9" customFormat="1" ht="19.899999999999999" customHeight="1">
      <c r="B102" s="122"/>
      <c r="D102" s="123" t="s">
        <v>183</v>
      </c>
      <c r="E102" s="124"/>
      <c r="F102" s="124"/>
      <c r="G102" s="124"/>
      <c r="H102" s="124"/>
      <c r="I102" s="125"/>
      <c r="J102" s="126">
        <f>J353</f>
        <v>0</v>
      </c>
      <c r="L102" s="122"/>
    </row>
    <row r="103" spans="2:12" s="9" customFormat="1" ht="19.899999999999999" customHeight="1">
      <c r="B103" s="122"/>
      <c r="D103" s="123" t="s">
        <v>184</v>
      </c>
      <c r="E103" s="124"/>
      <c r="F103" s="124"/>
      <c r="G103" s="124"/>
      <c r="H103" s="124"/>
      <c r="I103" s="125"/>
      <c r="J103" s="126">
        <f>J449</f>
        <v>0</v>
      </c>
      <c r="L103" s="122"/>
    </row>
    <row r="104" spans="2:12" s="9" customFormat="1" ht="19.899999999999999" customHeight="1">
      <c r="B104" s="122"/>
      <c r="D104" s="123" t="s">
        <v>185</v>
      </c>
      <c r="E104" s="124"/>
      <c r="F104" s="124"/>
      <c r="G104" s="124"/>
      <c r="H104" s="124"/>
      <c r="I104" s="125"/>
      <c r="J104" s="126">
        <f>J456</f>
        <v>0</v>
      </c>
      <c r="L104" s="122"/>
    </row>
    <row r="105" spans="2:12" s="8" customFormat="1" ht="24.95" customHeight="1">
      <c r="B105" s="117"/>
      <c r="D105" s="118" t="s">
        <v>186</v>
      </c>
      <c r="E105" s="119"/>
      <c r="F105" s="119"/>
      <c r="G105" s="119"/>
      <c r="H105" s="119"/>
      <c r="I105" s="120"/>
      <c r="J105" s="121">
        <f>J459</f>
        <v>0</v>
      </c>
      <c r="L105" s="117"/>
    </row>
    <row r="106" spans="2:12" s="9" customFormat="1" ht="19.899999999999999" customHeight="1">
      <c r="B106" s="122"/>
      <c r="D106" s="123" t="s">
        <v>187</v>
      </c>
      <c r="E106" s="124"/>
      <c r="F106" s="124"/>
      <c r="G106" s="124"/>
      <c r="H106" s="124"/>
      <c r="I106" s="125"/>
      <c r="J106" s="126">
        <f>J460</f>
        <v>0</v>
      </c>
      <c r="L106" s="122"/>
    </row>
    <row r="107" spans="2:12" s="9" customFormat="1" ht="19.899999999999999" customHeight="1">
      <c r="B107" s="122"/>
      <c r="D107" s="123" t="s">
        <v>188</v>
      </c>
      <c r="E107" s="124"/>
      <c r="F107" s="124"/>
      <c r="G107" s="124"/>
      <c r="H107" s="124"/>
      <c r="I107" s="125"/>
      <c r="J107" s="126">
        <f>J480</f>
        <v>0</v>
      </c>
      <c r="L107" s="122"/>
    </row>
    <row r="108" spans="2:12" s="9" customFormat="1" ht="19.899999999999999" customHeight="1">
      <c r="B108" s="122"/>
      <c r="D108" s="123" t="s">
        <v>189</v>
      </c>
      <c r="E108" s="124"/>
      <c r="F108" s="124"/>
      <c r="G108" s="124"/>
      <c r="H108" s="124"/>
      <c r="I108" s="125"/>
      <c r="J108" s="126">
        <f>J599</f>
        <v>0</v>
      </c>
      <c r="L108" s="122"/>
    </row>
    <row r="109" spans="2:12" s="9" customFormat="1" ht="19.899999999999999" customHeight="1">
      <c r="B109" s="122"/>
      <c r="D109" s="123" t="s">
        <v>190</v>
      </c>
      <c r="E109" s="124"/>
      <c r="F109" s="124"/>
      <c r="G109" s="124"/>
      <c r="H109" s="124"/>
      <c r="I109" s="125"/>
      <c r="J109" s="126">
        <f>J605</f>
        <v>0</v>
      </c>
      <c r="L109" s="122"/>
    </row>
    <row r="110" spans="2:12" s="9" customFormat="1" ht="19.899999999999999" customHeight="1">
      <c r="B110" s="122"/>
      <c r="D110" s="123" t="s">
        <v>191</v>
      </c>
      <c r="E110" s="124"/>
      <c r="F110" s="124"/>
      <c r="G110" s="124"/>
      <c r="H110" s="124"/>
      <c r="I110" s="125"/>
      <c r="J110" s="126">
        <f>J617</f>
        <v>0</v>
      </c>
      <c r="L110" s="122"/>
    </row>
    <row r="111" spans="2:12" s="9" customFormat="1" ht="19.899999999999999" customHeight="1">
      <c r="B111" s="122"/>
      <c r="D111" s="123" t="s">
        <v>192</v>
      </c>
      <c r="E111" s="124"/>
      <c r="F111" s="124"/>
      <c r="G111" s="124"/>
      <c r="H111" s="124"/>
      <c r="I111" s="125"/>
      <c r="J111" s="126">
        <f>J623</f>
        <v>0</v>
      </c>
      <c r="L111" s="122"/>
    </row>
    <row r="112" spans="2:12" s="9" customFormat="1" ht="19.899999999999999" customHeight="1">
      <c r="B112" s="122"/>
      <c r="D112" s="123" t="s">
        <v>193</v>
      </c>
      <c r="E112" s="124"/>
      <c r="F112" s="124"/>
      <c r="G112" s="124"/>
      <c r="H112" s="124"/>
      <c r="I112" s="125"/>
      <c r="J112" s="126">
        <f>J654</f>
        <v>0</v>
      </c>
      <c r="L112" s="122"/>
    </row>
    <row r="113" spans="2:12" s="1" customFormat="1" ht="21.75" customHeight="1">
      <c r="B113" s="31"/>
      <c r="I113" s="90"/>
      <c r="L113" s="31"/>
    </row>
    <row r="114" spans="2:12" s="1" customFormat="1" ht="6.95" customHeight="1">
      <c r="B114" s="43"/>
      <c r="C114" s="44"/>
      <c r="D114" s="44"/>
      <c r="E114" s="44"/>
      <c r="F114" s="44"/>
      <c r="G114" s="44"/>
      <c r="H114" s="44"/>
      <c r="I114" s="111"/>
      <c r="J114" s="44"/>
      <c r="K114" s="44"/>
      <c r="L114" s="31"/>
    </row>
    <row r="118" spans="2:12" s="1" customFormat="1" ht="6.95" customHeight="1">
      <c r="B118" s="45"/>
      <c r="C118" s="46"/>
      <c r="D118" s="46"/>
      <c r="E118" s="46"/>
      <c r="F118" s="46"/>
      <c r="G118" s="46"/>
      <c r="H118" s="46"/>
      <c r="I118" s="112"/>
      <c r="J118" s="46"/>
      <c r="K118" s="46"/>
      <c r="L118" s="31"/>
    </row>
    <row r="119" spans="2:12" s="1" customFormat="1" ht="24.95" customHeight="1">
      <c r="B119" s="31"/>
      <c r="C119" s="20" t="s">
        <v>105</v>
      </c>
      <c r="I119" s="90"/>
      <c r="L119" s="31"/>
    </row>
    <row r="120" spans="2:12" s="1" customFormat="1" ht="6.95" customHeight="1">
      <c r="B120" s="31"/>
      <c r="I120" s="90"/>
      <c r="L120" s="31"/>
    </row>
    <row r="121" spans="2:12" s="1" customFormat="1" ht="12" customHeight="1">
      <c r="B121" s="31"/>
      <c r="C121" s="26" t="s">
        <v>16</v>
      </c>
      <c r="I121" s="90"/>
      <c r="L121" s="31"/>
    </row>
    <row r="122" spans="2:12" s="1" customFormat="1" ht="16.5" customHeight="1">
      <c r="B122" s="31"/>
      <c r="E122" s="247" t="str">
        <f>E7</f>
        <v>Základní škola Přelouč, Masarykovo náměstí č.p.1 a č.p.45</v>
      </c>
      <c r="F122" s="248"/>
      <c r="G122" s="248"/>
      <c r="H122" s="248"/>
      <c r="I122" s="90"/>
      <c r="L122" s="31"/>
    </row>
    <row r="123" spans="2:12" s="1" customFormat="1" ht="12" customHeight="1">
      <c r="B123" s="31"/>
      <c r="C123" s="26" t="s">
        <v>93</v>
      </c>
      <c r="I123" s="90"/>
      <c r="L123" s="31"/>
    </row>
    <row r="124" spans="2:12" s="1" customFormat="1" ht="16.5" customHeight="1">
      <c r="B124" s="31"/>
      <c r="E124" s="231" t="str">
        <f>E9</f>
        <v>01 - Výměna oken</v>
      </c>
      <c r="F124" s="246"/>
      <c r="G124" s="246"/>
      <c r="H124" s="246"/>
      <c r="I124" s="90"/>
      <c r="L124" s="31"/>
    </row>
    <row r="125" spans="2:12" s="1" customFormat="1" ht="6.95" customHeight="1">
      <c r="B125" s="31"/>
      <c r="I125" s="90"/>
      <c r="L125" s="31"/>
    </row>
    <row r="126" spans="2:12" s="1" customFormat="1" ht="12" customHeight="1">
      <c r="B126" s="31"/>
      <c r="C126" s="26" t="s">
        <v>20</v>
      </c>
      <c r="F126" s="24" t="str">
        <f>F12</f>
        <v>Přelouč</v>
      </c>
      <c r="I126" s="91" t="s">
        <v>22</v>
      </c>
      <c r="J126" s="51" t="str">
        <f>IF(J12="","",J12)</f>
        <v>4. 3. 2019</v>
      </c>
      <c r="L126" s="31"/>
    </row>
    <row r="127" spans="2:12" s="1" customFormat="1" ht="6.95" customHeight="1">
      <c r="B127" s="31"/>
      <c r="I127" s="90"/>
      <c r="L127" s="31"/>
    </row>
    <row r="128" spans="2:12" s="1" customFormat="1" ht="27.95" customHeight="1">
      <c r="B128" s="31"/>
      <c r="C128" s="26" t="s">
        <v>24</v>
      </c>
      <c r="F128" s="24" t="str">
        <f>E15</f>
        <v>Město Přelouč</v>
      </c>
      <c r="I128" s="91" t="s">
        <v>30</v>
      </c>
      <c r="J128" s="29" t="str">
        <f>E21</f>
        <v>Ing. Vítězslav Vomočil Pardubice</v>
      </c>
      <c r="L128" s="31"/>
    </row>
    <row r="129" spans="2:65" s="1" customFormat="1" ht="15.2" customHeight="1">
      <c r="B129" s="31"/>
      <c r="C129" s="26" t="s">
        <v>28</v>
      </c>
      <c r="F129" s="24" t="str">
        <f>IF(E18="","",E18)</f>
        <v>Vyplň údaj</v>
      </c>
      <c r="I129" s="91" t="s">
        <v>33</v>
      </c>
      <c r="J129" s="29" t="str">
        <f>E24</f>
        <v>Aleš Vojtěch</v>
      </c>
      <c r="L129" s="31"/>
    </row>
    <row r="130" spans="2:65" s="1" customFormat="1" ht="10.35" customHeight="1">
      <c r="B130" s="31"/>
      <c r="I130" s="90"/>
      <c r="L130" s="31"/>
    </row>
    <row r="131" spans="2:65" s="10" customFormat="1" ht="29.25" customHeight="1">
      <c r="B131" s="127"/>
      <c r="C131" s="128" t="s">
        <v>106</v>
      </c>
      <c r="D131" s="129" t="s">
        <v>62</v>
      </c>
      <c r="E131" s="129" t="s">
        <v>58</v>
      </c>
      <c r="F131" s="129" t="s">
        <v>59</v>
      </c>
      <c r="G131" s="129" t="s">
        <v>107</v>
      </c>
      <c r="H131" s="129" t="s">
        <v>108</v>
      </c>
      <c r="I131" s="130" t="s">
        <v>109</v>
      </c>
      <c r="J131" s="129" t="s">
        <v>97</v>
      </c>
      <c r="K131" s="131" t="s">
        <v>110</v>
      </c>
      <c r="L131" s="127"/>
      <c r="M131" s="58" t="s">
        <v>1</v>
      </c>
      <c r="N131" s="59" t="s">
        <v>41</v>
      </c>
      <c r="O131" s="59" t="s">
        <v>111</v>
      </c>
      <c r="P131" s="59" t="s">
        <v>112</v>
      </c>
      <c r="Q131" s="59" t="s">
        <v>113</v>
      </c>
      <c r="R131" s="59" t="s">
        <v>114</v>
      </c>
      <c r="S131" s="59" t="s">
        <v>115</v>
      </c>
      <c r="T131" s="60" t="s">
        <v>116</v>
      </c>
    </row>
    <row r="132" spans="2:65" s="1" customFormat="1" ht="22.9" customHeight="1">
      <c r="B132" s="31"/>
      <c r="C132" s="63" t="s">
        <v>117</v>
      </c>
      <c r="I132" s="90"/>
      <c r="J132" s="132">
        <f>BK132</f>
        <v>0</v>
      </c>
      <c r="L132" s="31"/>
      <c r="M132" s="61"/>
      <c r="N132" s="52"/>
      <c r="O132" s="52"/>
      <c r="P132" s="133">
        <f>P133+P459</f>
        <v>0</v>
      </c>
      <c r="Q132" s="52"/>
      <c r="R132" s="133">
        <f>R133+R459</f>
        <v>33.177035320000002</v>
      </c>
      <c r="S132" s="52"/>
      <c r="T132" s="134">
        <f>T133+T459</f>
        <v>55.545538149999992</v>
      </c>
      <c r="AT132" s="16" t="s">
        <v>76</v>
      </c>
      <c r="AU132" s="16" t="s">
        <v>99</v>
      </c>
      <c r="BK132" s="135">
        <f>BK133+BK459</f>
        <v>0</v>
      </c>
    </row>
    <row r="133" spans="2:65" s="11" customFormat="1" ht="25.9" customHeight="1">
      <c r="B133" s="136"/>
      <c r="D133" s="137" t="s">
        <v>76</v>
      </c>
      <c r="E133" s="138" t="s">
        <v>194</v>
      </c>
      <c r="F133" s="138" t="s">
        <v>195</v>
      </c>
      <c r="I133" s="139"/>
      <c r="J133" s="140">
        <f>BK133</f>
        <v>0</v>
      </c>
      <c r="L133" s="136"/>
      <c r="M133" s="141"/>
      <c r="N133" s="142"/>
      <c r="O133" s="142"/>
      <c r="P133" s="143">
        <f>P134+P155+P231+P344+P353+P449+P456</f>
        <v>0</v>
      </c>
      <c r="Q133" s="142"/>
      <c r="R133" s="143">
        <f>R134+R155+R231+R344+R353+R449+R456</f>
        <v>14.194414500000001</v>
      </c>
      <c r="S133" s="142"/>
      <c r="T133" s="144">
        <f>T134+T155+T231+T344+T353+T449+T456</f>
        <v>52.973806999999994</v>
      </c>
      <c r="AR133" s="137" t="s">
        <v>85</v>
      </c>
      <c r="AT133" s="145" t="s">
        <v>76</v>
      </c>
      <c r="AU133" s="145" t="s">
        <v>77</v>
      </c>
      <c r="AY133" s="137" t="s">
        <v>121</v>
      </c>
      <c r="BK133" s="146">
        <f>BK134+BK155+BK231+BK344+BK353+BK449+BK456</f>
        <v>0</v>
      </c>
    </row>
    <row r="134" spans="2:65" s="11" customFormat="1" ht="22.9" customHeight="1">
      <c r="B134" s="136"/>
      <c r="D134" s="137" t="s">
        <v>76</v>
      </c>
      <c r="E134" s="147" t="s">
        <v>136</v>
      </c>
      <c r="F134" s="147" t="s">
        <v>196</v>
      </c>
      <c r="I134" s="139"/>
      <c r="J134" s="148">
        <f>BK134</f>
        <v>0</v>
      </c>
      <c r="L134" s="136"/>
      <c r="M134" s="141"/>
      <c r="N134" s="142"/>
      <c r="O134" s="142"/>
      <c r="P134" s="143">
        <f>SUM(P135:P154)</f>
        <v>0</v>
      </c>
      <c r="Q134" s="142"/>
      <c r="R134" s="143">
        <f>SUM(R135:R154)</f>
        <v>2.2817080000000001</v>
      </c>
      <c r="S134" s="142"/>
      <c r="T134" s="144">
        <f>SUM(T135:T154)</f>
        <v>0</v>
      </c>
      <c r="AR134" s="137" t="s">
        <v>85</v>
      </c>
      <c r="AT134" s="145" t="s">
        <v>76</v>
      </c>
      <c r="AU134" s="145" t="s">
        <v>85</v>
      </c>
      <c r="AY134" s="137" t="s">
        <v>121</v>
      </c>
      <c r="BK134" s="146">
        <f>SUM(BK135:BK154)</f>
        <v>0</v>
      </c>
    </row>
    <row r="135" spans="2:65" s="1" customFormat="1" ht="24" customHeight="1">
      <c r="B135" s="149"/>
      <c r="C135" s="150" t="s">
        <v>85</v>
      </c>
      <c r="D135" s="150" t="s">
        <v>124</v>
      </c>
      <c r="E135" s="151" t="s">
        <v>197</v>
      </c>
      <c r="F135" s="152" t="s">
        <v>198</v>
      </c>
      <c r="G135" s="153" t="s">
        <v>199</v>
      </c>
      <c r="H135" s="154">
        <v>25.167999999999999</v>
      </c>
      <c r="I135" s="155"/>
      <c r="J135" s="156">
        <f>ROUND(I135*H135,2)</f>
        <v>0</v>
      </c>
      <c r="K135" s="152" t="s">
        <v>1</v>
      </c>
      <c r="L135" s="31"/>
      <c r="M135" s="157" t="s">
        <v>1</v>
      </c>
      <c r="N135" s="158" t="s">
        <v>42</v>
      </c>
      <c r="O135" s="54"/>
      <c r="P135" s="159">
        <f>O135*H135</f>
        <v>0</v>
      </c>
      <c r="Q135" s="159">
        <v>0.01</v>
      </c>
      <c r="R135" s="159">
        <f>Q135*H135</f>
        <v>0.25168000000000001</v>
      </c>
      <c r="S135" s="159">
        <v>0</v>
      </c>
      <c r="T135" s="160">
        <f>S135*H135</f>
        <v>0</v>
      </c>
      <c r="AR135" s="161" t="s">
        <v>140</v>
      </c>
      <c r="AT135" s="161" t="s">
        <v>124</v>
      </c>
      <c r="AU135" s="161" t="s">
        <v>87</v>
      </c>
      <c r="AY135" s="16" t="s">
        <v>121</v>
      </c>
      <c r="BE135" s="162">
        <f>IF(N135="základní",J135,0)</f>
        <v>0</v>
      </c>
      <c r="BF135" s="162">
        <f>IF(N135="snížená",J135,0)</f>
        <v>0</v>
      </c>
      <c r="BG135" s="162">
        <f>IF(N135="zákl. přenesená",J135,0)</f>
        <v>0</v>
      </c>
      <c r="BH135" s="162">
        <f>IF(N135="sníž. přenesená",J135,0)</f>
        <v>0</v>
      </c>
      <c r="BI135" s="162">
        <f>IF(N135="nulová",J135,0)</f>
        <v>0</v>
      </c>
      <c r="BJ135" s="16" t="s">
        <v>85</v>
      </c>
      <c r="BK135" s="162">
        <f>ROUND(I135*H135,2)</f>
        <v>0</v>
      </c>
      <c r="BL135" s="16" t="s">
        <v>140</v>
      </c>
      <c r="BM135" s="161" t="s">
        <v>200</v>
      </c>
    </row>
    <row r="136" spans="2:65" s="12" customFormat="1">
      <c r="B136" s="169"/>
      <c r="D136" s="163" t="s">
        <v>201</v>
      </c>
      <c r="E136" s="170" t="s">
        <v>1</v>
      </c>
      <c r="F136" s="171" t="s">
        <v>202</v>
      </c>
      <c r="H136" s="172">
        <v>1.1439999999999999</v>
      </c>
      <c r="I136" s="173"/>
      <c r="L136" s="169"/>
      <c r="M136" s="174"/>
      <c r="N136" s="175"/>
      <c r="O136" s="175"/>
      <c r="P136" s="175"/>
      <c r="Q136" s="175"/>
      <c r="R136" s="175"/>
      <c r="S136" s="175"/>
      <c r="T136" s="176"/>
      <c r="AT136" s="170" t="s">
        <v>201</v>
      </c>
      <c r="AU136" s="170" t="s">
        <v>87</v>
      </c>
      <c r="AV136" s="12" t="s">
        <v>87</v>
      </c>
      <c r="AW136" s="12" t="s">
        <v>32</v>
      </c>
      <c r="AX136" s="12" t="s">
        <v>77</v>
      </c>
      <c r="AY136" s="170" t="s">
        <v>121</v>
      </c>
    </row>
    <row r="137" spans="2:65" s="12" customFormat="1">
      <c r="B137" s="169"/>
      <c r="D137" s="163" t="s">
        <v>201</v>
      </c>
      <c r="E137" s="170" t="s">
        <v>1</v>
      </c>
      <c r="F137" s="171" t="s">
        <v>203</v>
      </c>
      <c r="H137" s="172">
        <v>1.1439999999999999</v>
      </c>
      <c r="I137" s="173"/>
      <c r="L137" s="169"/>
      <c r="M137" s="174"/>
      <c r="N137" s="175"/>
      <c r="O137" s="175"/>
      <c r="P137" s="175"/>
      <c r="Q137" s="175"/>
      <c r="R137" s="175"/>
      <c r="S137" s="175"/>
      <c r="T137" s="176"/>
      <c r="AT137" s="170" t="s">
        <v>201</v>
      </c>
      <c r="AU137" s="170" t="s">
        <v>87</v>
      </c>
      <c r="AV137" s="12" t="s">
        <v>87</v>
      </c>
      <c r="AW137" s="12" t="s">
        <v>32</v>
      </c>
      <c r="AX137" s="12" t="s">
        <v>77</v>
      </c>
      <c r="AY137" s="170" t="s">
        <v>121</v>
      </c>
    </row>
    <row r="138" spans="2:65" s="12" customFormat="1">
      <c r="B138" s="169"/>
      <c r="D138" s="163" t="s">
        <v>201</v>
      </c>
      <c r="E138" s="170" t="s">
        <v>1</v>
      </c>
      <c r="F138" s="171" t="s">
        <v>204</v>
      </c>
      <c r="H138" s="172">
        <v>1.1439999999999999</v>
      </c>
      <c r="I138" s="173"/>
      <c r="L138" s="169"/>
      <c r="M138" s="174"/>
      <c r="N138" s="175"/>
      <c r="O138" s="175"/>
      <c r="P138" s="175"/>
      <c r="Q138" s="175"/>
      <c r="R138" s="175"/>
      <c r="S138" s="175"/>
      <c r="T138" s="176"/>
      <c r="AT138" s="170" t="s">
        <v>201</v>
      </c>
      <c r="AU138" s="170" t="s">
        <v>87</v>
      </c>
      <c r="AV138" s="12" t="s">
        <v>87</v>
      </c>
      <c r="AW138" s="12" t="s">
        <v>32</v>
      </c>
      <c r="AX138" s="12" t="s">
        <v>77</v>
      </c>
      <c r="AY138" s="170" t="s">
        <v>121</v>
      </c>
    </row>
    <row r="139" spans="2:65" s="12" customFormat="1">
      <c r="B139" s="169"/>
      <c r="D139" s="163" t="s">
        <v>201</v>
      </c>
      <c r="E139" s="170" t="s">
        <v>1</v>
      </c>
      <c r="F139" s="171" t="s">
        <v>205</v>
      </c>
      <c r="H139" s="172">
        <v>1.1439999999999999</v>
      </c>
      <c r="I139" s="173"/>
      <c r="L139" s="169"/>
      <c r="M139" s="174"/>
      <c r="N139" s="175"/>
      <c r="O139" s="175"/>
      <c r="P139" s="175"/>
      <c r="Q139" s="175"/>
      <c r="R139" s="175"/>
      <c r="S139" s="175"/>
      <c r="T139" s="176"/>
      <c r="AT139" s="170" t="s">
        <v>201</v>
      </c>
      <c r="AU139" s="170" t="s">
        <v>87</v>
      </c>
      <c r="AV139" s="12" t="s">
        <v>87</v>
      </c>
      <c r="AW139" s="12" t="s">
        <v>32</v>
      </c>
      <c r="AX139" s="12" t="s">
        <v>77</v>
      </c>
      <c r="AY139" s="170" t="s">
        <v>121</v>
      </c>
    </row>
    <row r="140" spans="2:65" s="12" customFormat="1">
      <c r="B140" s="169"/>
      <c r="D140" s="163" t="s">
        <v>201</v>
      </c>
      <c r="E140" s="170" t="s">
        <v>1</v>
      </c>
      <c r="F140" s="171" t="s">
        <v>206</v>
      </c>
      <c r="H140" s="172">
        <v>6.8639999999999999</v>
      </c>
      <c r="I140" s="173"/>
      <c r="L140" s="169"/>
      <c r="M140" s="174"/>
      <c r="N140" s="175"/>
      <c r="O140" s="175"/>
      <c r="P140" s="175"/>
      <c r="Q140" s="175"/>
      <c r="R140" s="175"/>
      <c r="S140" s="175"/>
      <c r="T140" s="176"/>
      <c r="AT140" s="170" t="s">
        <v>201</v>
      </c>
      <c r="AU140" s="170" t="s">
        <v>87</v>
      </c>
      <c r="AV140" s="12" t="s">
        <v>87</v>
      </c>
      <c r="AW140" s="12" t="s">
        <v>32</v>
      </c>
      <c r="AX140" s="12" t="s">
        <v>77</v>
      </c>
      <c r="AY140" s="170" t="s">
        <v>121</v>
      </c>
    </row>
    <row r="141" spans="2:65" s="12" customFormat="1">
      <c r="B141" s="169"/>
      <c r="D141" s="163" t="s">
        <v>201</v>
      </c>
      <c r="E141" s="170" t="s">
        <v>1</v>
      </c>
      <c r="F141" s="171" t="s">
        <v>207</v>
      </c>
      <c r="H141" s="172">
        <v>13.728</v>
      </c>
      <c r="I141" s="173"/>
      <c r="L141" s="169"/>
      <c r="M141" s="174"/>
      <c r="N141" s="175"/>
      <c r="O141" s="175"/>
      <c r="P141" s="175"/>
      <c r="Q141" s="175"/>
      <c r="R141" s="175"/>
      <c r="S141" s="175"/>
      <c r="T141" s="176"/>
      <c r="AT141" s="170" t="s">
        <v>201</v>
      </c>
      <c r="AU141" s="170" t="s">
        <v>87</v>
      </c>
      <c r="AV141" s="12" t="s">
        <v>87</v>
      </c>
      <c r="AW141" s="12" t="s">
        <v>32</v>
      </c>
      <c r="AX141" s="12" t="s">
        <v>77</v>
      </c>
      <c r="AY141" s="170" t="s">
        <v>121</v>
      </c>
    </row>
    <row r="142" spans="2:65" s="13" customFormat="1">
      <c r="B142" s="177"/>
      <c r="D142" s="163" t="s">
        <v>201</v>
      </c>
      <c r="E142" s="178" t="s">
        <v>1</v>
      </c>
      <c r="F142" s="179" t="s">
        <v>208</v>
      </c>
      <c r="H142" s="180">
        <v>25.167999999999999</v>
      </c>
      <c r="I142" s="181"/>
      <c r="L142" s="177"/>
      <c r="M142" s="182"/>
      <c r="N142" s="183"/>
      <c r="O142" s="183"/>
      <c r="P142" s="183"/>
      <c r="Q142" s="183"/>
      <c r="R142" s="183"/>
      <c r="S142" s="183"/>
      <c r="T142" s="184"/>
      <c r="AT142" s="178" t="s">
        <v>201</v>
      </c>
      <c r="AU142" s="178" t="s">
        <v>87</v>
      </c>
      <c r="AV142" s="13" t="s">
        <v>140</v>
      </c>
      <c r="AW142" s="13" t="s">
        <v>32</v>
      </c>
      <c r="AX142" s="13" t="s">
        <v>85</v>
      </c>
      <c r="AY142" s="178" t="s">
        <v>121</v>
      </c>
    </row>
    <row r="143" spans="2:65" s="1" customFormat="1" ht="24" customHeight="1">
      <c r="B143" s="149"/>
      <c r="C143" s="150" t="s">
        <v>87</v>
      </c>
      <c r="D143" s="150" t="s">
        <v>124</v>
      </c>
      <c r="E143" s="151" t="s">
        <v>209</v>
      </c>
      <c r="F143" s="152" t="s">
        <v>210</v>
      </c>
      <c r="G143" s="153" t="s">
        <v>199</v>
      </c>
      <c r="H143" s="154">
        <v>3.4319999999999999</v>
      </c>
      <c r="I143" s="155"/>
      <c r="J143" s="156">
        <f>ROUND(I143*H143,2)</f>
        <v>0</v>
      </c>
      <c r="K143" s="152" t="s">
        <v>1</v>
      </c>
      <c r="L143" s="31"/>
      <c r="M143" s="157" t="s">
        <v>1</v>
      </c>
      <c r="N143" s="158" t="s">
        <v>42</v>
      </c>
      <c r="O143" s="54"/>
      <c r="P143" s="159">
        <f>O143*H143</f>
        <v>0</v>
      </c>
      <c r="Q143" s="159">
        <v>1.15E-2</v>
      </c>
      <c r="R143" s="159">
        <f>Q143*H143</f>
        <v>3.9467999999999996E-2</v>
      </c>
      <c r="S143" s="159">
        <v>0</v>
      </c>
      <c r="T143" s="160">
        <f>S143*H143</f>
        <v>0</v>
      </c>
      <c r="AR143" s="161" t="s">
        <v>140</v>
      </c>
      <c r="AT143" s="161" t="s">
        <v>124</v>
      </c>
      <c r="AU143" s="161" t="s">
        <v>87</v>
      </c>
      <c r="AY143" s="16" t="s">
        <v>121</v>
      </c>
      <c r="BE143" s="162">
        <f>IF(N143="základní",J143,0)</f>
        <v>0</v>
      </c>
      <c r="BF143" s="162">
        <f>IF(N143="snížená",J143,0)</f>
        <v>0</v>
      </c>
      <c r="BG143" s="162">
        <f>IF(N143="zákl. přenesená",J143,0)</f>
        <v>0</v>
      </c>
      <c r="BH143" s="162">
        <f>IF(N143="sníž. přenesená",J143,0)</f>
        <v>0</v>
      </c>
      <c r="BI143" s="162">
        <f>IF(N143="nulová",J143,0)</f>
        <v>0</v>
      </c>
      <c r="BJ143" s="16" t="s">
        <v>85</v>
      </c>
      <c r="BK143" s="162">
        <f>ROUND(I143*H143,2)</f>
        <v>0</v>
      </c>
      <c r="BL143" s="16" t="s">
        <v>140</v>
      </c>
      <c r="BM143" s="161" t="s">
        <v>211</v>
      </c>
    </row>
    <row r="144" spans="2:65" s="12" customFormat="1">
      <c r="B144" s="169"/>
      <c r="D144" s="163" t="s">
        <v>201</v>
      </c>
      <c r="E144" s="170" t="s">
        <v>1</v>
      </c>
      <c r="F144" s="171" t="s">
        <v>203</v>
      </c>
      <c r="H144" s="172">
        <v>1.1439999999999999</v>
      </c>
      <c r="I144" s="173"/>
      <c r="L144" s="169"/>
      <c r="M144" s="174"/>
      <c r="N144" s="175"/>
      <c r="O144" s="175"/>
      <c r="P144" s="175"/>
      <c r="Q144" s="175"/>
      <c r="R144" s="175"/>
      <c r="S144" s="175"/>
      <c r="T144" s="176"/>
      <c r="AT144" s="170" t="s">
        <v>201</v>
      </c>
      <c r="AU144" s="170" t="s">
        <v>87</v>
      </c>
      <c r="AV144" s="12" t="s">
        <v>87</v>
      </c>
      <c r="AW144" s="12" t="s">
        <v>32</v>
      </c>
      <c r="AX144" s="12" t="s">
        <v>77</v>
      </c>
      <c r="AY144" s="170" t="s">
        <v>121</v>
      </c>
    </row>
    <row r="145" spans="2:65" s="12" customFormat="1">
      <c r="B145" s="169"/>
      <c r="D145" s="163" t="s">
        <v>201</v>
      </c>
      <c r="E145" s="170" t="s">
        <v>1</v>
      </c>
      <c r="F145" s="171" t="s">
        <v>204</v>
      </c>
      <c r="H145" s="172">
        <v>1.1439999999999999</v>
      </c>
      <c r="I145" s="173"/>
      <c r="L145" s="169"/>
      <c r="M145" s="174"/>
      <c r="N145" s="175"/>
      <c r="O145" s="175"/>
      <c r="P145" s="175"/>
      <c r="Q145" s="175"/>
      <c r="R145" s="175"/>
      <c r="S145" s="175"/>
      <c r="T145" s="176"/>
      <c r="AT145" s="170" t="s">
        <v>201</v>
      </c>
      <c r="AU145" s="170" t="s">
        <v>87</v>
      </c>
      <c r="AV145" s="12" t="s">
        <v>87</v>
      </c>
      <c r="AW145" s="12" t="s">
        <v>32</v>
      </c>
      <c r="AX145" s="12" t="s">
        <v>77</v>
      </c>
      <c r="AY145" s="170" t="s">
        <v>121</v>
      </c>
    </row>
    <row r="146" spans="2:65" s="12" customFormat="1">
      <c r="B146" s="169"/>
      <c r="D146" s="163" t="s">
        <v>201</v>
      </c>
      <c r="E146" s="170" t="s">
        <v>1</v>
      </c>
      <c r="F146" s="171" t="s">
        <v>205</v>
      </c>
      <c r="H146" s="172">
        <v>1.1439999999999999</v>
      </c>
      <c r="I146" s="173"/>
      <c r="L146" s="169"/>
      <c r="M146" s="174"/>
      <c r="N146" s="175"/>
      <c r="O146" s="175"/>
      <c r="P146" s="175"/>
      <c r="Q146" s="175"/>
      <c r="R146" s="175"/>
      <c r="S146" s="175"/>
      <c r="T146" s="176"/>
      <c r="AT146" s="170" t="s">
        <v>201</v>
      </c>
      <c r="AU146" s="170" t="s">
        <v>87</v>
      </c>
      <c r="AV146" s="12" t="s">
        <v>87</v>
      </c>
      <c r="AW146" s="12" t="s">
        <v>32</v>
      </c>
      <c r="AX146" s="12" t="s">
        <v>77</v>
      </c>
      <c r="AY146" s="170" t="s">
        <v>121</v>
      </c>
    </row>
    <row r="147" spans="2:65" s="13" customFormat="1">
      <c r="B147" s="177"/>
      <c r="D147" s="163" t="s">
        <v>201</v>
      </c>
      <c r="E147" s="178" t="s">
        <v>1</v>
      </c>
      <c r="F147" s="179" t="s">
        <v>208</v>
      </c>
      <c r="H147" s="180">
        <v>3.4319999999999995</v>
      </c>
      <c r="I147" s="181"/>
      <c r="L147" s="177"/>
      <c r="M147" s="182"/>
      <c r="N147" s="183"/>
      <c r="O147" s="183"/>
      <c r="P147" s="183"/>
      <c r="Q147" s="183"/>
      <c r="R147" s="183"/>
      <c r="S147" s="183"/>
      <c r="T147" s="184"/>
      <c r="AT147" s="178" t="s">
        <v>201</v>
      </c>
      <c r="AU147" s="178" t="s">
        <v>87</v>
      </c>
      <c r="AV147" s="13" t="s">
        <v>140</v>
      </c>
      <c r="AW147" s="13" t="s">
        <v>32</v>
      </c>
      <c r="AX147" s="13" t="s">
        <v>85</v>
      </c>
      <c r="AY147" s="178" t="s">
        <v>121</v>
      </c>
    </row>
    <row r="148" spans="2:65" s="1" customFormat="1" ht="24" customHeight="1">
      <c r="B148" s="149"/>
      <c r="C148" s="150" t="s">
        <v>136</v>
      </c>
      <c r="D148" s="150" t="s">
        <v>124</v>
      </c>
      <c r="E148" s="151" t="s">
        <v>212</v>
      </c>
      <c r="F148" s="152" t="s">
        <v>213</v>
      </c>
      <c r="G148" s="153" t="s">
        <v>199</v>
      </c>
      <c r="H148" s="154">
        <v>137.28</v>
      </c>
      <c r="I148" s="155"/>
      <c r="J148" s="156">
        <f>ROUND(I148*H148,2)</f>
        <v>0</v>
      </c>
      <c r="K148" s="152" t="s">
        <v>1</v>
      </c>
      <c r="L148" s="31"/>
      <c r="M148" s="157" t="s">
        <v>1</v>
      </c>
      <c r="N148" s="158" t="s">
        <v>42</v>
      </c>
      <c r="O148" s="54"/>
      <c r="P148" s="159">
        <f>O148*H148</f>
        <v>0</v>
      </c>
      <c r="Q148" s="159">
        <v>1.4500000000000001E-2</v>
      </c>
      <c r="R148" s="159">
        <f>Q148*H148</f>
        <v>1.9905600000000001</v>
      </c>
      <c r="S148" s="159">
        <v>0</v>
      </c>
      <c r="T148" s="160">
        <f>S148*H148</f>
        <v>0</v>
      </c>
      <c r="AR148" s="161" t="s">
        <v>140</v>
      </c>
      <c r="AT148" s="161" t="s">
        <v>124</v>
      </c>
      <c r="AU148" s="161" t="s">
        <v>87</v>
      </c>
      <c r="AY148" s="16" t="s">
        <v>121</v>
      </c>
      <c r="BE148" s="162">
        <f>IF(N148="základní",J148,0)</f>
        <v>0</v>
      </c>
      <c r="BF148" s="162">
        <f>IF(N148="snížená",J148,0)</f>
        <v>0</v>
      </c>
      <c r="BG148" s="162">
        <f>IF(N148="zákl. přenesená",J148,0)</f>
        <v>0</v>
      </c>
      <c r="BH148" s="162">
        <f>IF(N148="sníž. přenesená",J148,0)</f>
        <v>0</v>
      </c>
      <c r="BI148" s="162">
        <f>IF(N148="nulová",J148,0)</f>
        <v>0</v>
      </c>
      <c r="BJ148" s="16" t="s">
        <v>85</v>
      </c>
      <c r="BK148" s="162">
        <f>ROUND(I148*H148,2)</f>
        <v>0</v>
      </c>
      <c r="BL148" s="16" t="s">
        <v>140</v>
      </c>
      <c r="BM148" s="161" t="s">
        <v>214</v>
      </c>
    </row>
    <row r="149" spans="2:65" s="12" customFormat="1">
      <c r="B149" s="169"/>
      <c r="D149" s="163" t="s">
        <v>201</v>
      </c>
      <c r="E149" s="170" t="s">
        <v>1</v>
      </c>
      <c r="F149" s="171" t="s">
        <v>215</v>
      </c>
      <c r="H149" s="172">
        <v>35.463999999999999</v>
      </c>
      <c r="I149" s="173"/>
      <c r="L149" s="169"/>
      <c r="M149" s="174"/>
      <c r="N149" s="175"/>
      <c r="O149" s="175"/>
      <c r="P149" s="175"/>
      <c r="Q149" s="175"/>
      <c r="R149" s="175"/>
      <c r="S149" s="175"/>
      <c r="T149" s="176"/>
      <c r="AT149" s="170" t="s">
        <v>201</v>
      </c>
      <c r="AU149" s="170" t="s">
        <v>87</v>
      </c>
      <c r="AV149" s="12" t="s">
        <v>87</v>
      </c>
      <c r="AW149" s="12" t="s">
        <v>32</v>
      </c>
      <c r="AX149" s="12" t="s">
        <v>77</v>
      </c>
      <c r="AY149" s="170" t="s">
        <v>121</v>
      </c>
    </row>
    <row r="150" spans="2:65" s="12" customFormat="1">
      <c r="B150" s="169"/>
      <c r="D150" s="163" t="s">
        <v>201</v>
      </c>
      <c r="E150" s="170" t="s">
        <v>1</v>
      </c>
      <c r="F150" s="171" t="s">
        <v>216</v>
      </c>
      <c r="H150" s="172">
        <v>38.896000000000001</v>
      </c>
      <c r="I150" s="173"/>
      <c r="L150" s="169"/>
      <c r="M150" s="174"/>
      <c r="N150" s="175"/>
      <c r="O150" s="175"/>
      <c r="P150" s="175"/>
      <c r="Q150" s="175"/>
      <c r="R150" s="175"/>
      <c r="S150" s="175"/>
      <c r="T150" s="176"/>
      <c r="AT150" s="170" t="s">
        <v>201</v>
      </c>
      <c r="AU150" s="170" t="s">
        <v>87</v>
      </c>
      <c r="AV150" s="12" t="s">
        <v>87</v>
      </c>
      <c r="AW150" s="12" t="s">
        <v>32</v>
      </c>
      <c r="AX150" s="12" t="s">
        <v>77</v>
      </c>
      <c r="AY150" s="170" t="s">
        <v>121</v>
      </c>
    </row>
    <row r="151" spans="2:65" s="12" customFormat="1">
      <c r="B151" s="169"/>
      <c r="D151" s="163" t="s">
        <v>201</v>
      </c>
      <c r="E151" s="170" t="s">
        <v>1</v>
      </c>
      <c r="F151" s="171" t="s">
        <v>217</v>
      </c>
      <c r="H151" s="172">
        <v>38.896000000000001</v>
      </c>
      <c r="I151" s="173"/>
      <c r="L151" s="169"/>
      <c r="M151" s="174"/>
      <c r="N151" s="175"/>
      <c r="O151" s="175"/>
      <c r="P151" s="175"/>
      <c r="Q151" s="175"/>
      <c r="R151" s="175"/>
      <c r="S151" s="175"/>
      <c r="T151" s="176"/>
      <c r="AT151" s="170" t="s">
        <v>201</v>
      </c>
      <c r="AU151" s="170" t="s">
        <v>87</v>
      </c>
      <c r="AV151" s="12" t="s">
        <v>87</v>
      </c>
      <c r="AW151" s="12" t="s">
        <v>32</v>
      </c>
      <c r="AX151" s="12" t="s">
        <v>77</v>
      </c>
      <c r="AY151" s="170" t="s">
        <v>121</v>
      </c>
    </row>
    <row r="152" spans="2:65" s="12" customFormat="1">
      <c r="B152" s="169"/>
      <c r="D152" s="163" t="s">
        <v>201</v>
      </c>
      <c r="E152" s="170" t="s">
        <v>1</v>
      </c>
      <c r="F152" s="171" t="s">
        <v>218</v>
      </c>
      <c r="H152" s="172">
        <v>12.584</v>
      </c>
      <c r="I152" s="173"/>
      <c r="L152" s="169"/>
      <c r="M152" s="174"/>
      <c r="N152" s="175"/>
      <c r="O152" s="175"/>
      <c r="P152" s="175"/>
      <c r="Q152" s="175"/>
      <c r="R152" s="175"/>
      <c r="S152" s="175"/>
      <c r="T152" s="176"/>
      <c r="AT152" s="170" t="s">
        <v>201</v>
      </c>
      <c r="AU152" s="170" t="s">
        <v>87</v>
      </c>
      <c r="AV152" s="12" t="s">
        <v>87</v>
      </c>
      <c r="AW152" s="12" t="s">
        <v>32</v>
      </c>
      <c r="AX152" s="12" t="s">
        <v>77</v>
      </c>
      <c r="AY152" s="170" t="s">
        <v>121</v>
      </c>
    </row>
    <row r="153" spans="2:65" s="12" customFormat="1">
      <c r="B153" s="169"/>
      <c r="D153" s="163" t="s">
        <v>201</v>
      </c>
      <c r="E153" s="170" t="s">
        <v>1</v>
      </c>
      <c r="F153" s="171" t="s">
        <v>219</v>
      </c>
      <c r="H153" s="172">
        <v>11.44</v>
      </c>
      <c r="I153" s="173"/>
      <c r="L153" s="169"/>
      <c r="M153" s="174"/>
      <c r="N153" s="175"/>
      <c r="O153" s="175"/>
      <c r="P153" s="175"/>
      <c r="Q153" s="175"/>
      <c r="R153" s="175"/>
      <c r="S153" s="175"/>
      <c r="T153" s="176"/>
      <c r="AT153" s="170" t="s">
        <v>201</v>
      </c>
      <c r="AU153" s="170" t="s">
        <v>87</v>
      </c>
      <c r="AV153" s="12" t="s">
        <v>87</v>
      </c>
      <c r="AW153" s="12" t="s">
        <v>32</v>
      </c>
      <c r="AX153" s="12" t="s">
        <v>77</v>
      </c>
      <c r="AY153" s="170" t="s">
        <v>121</v>
      </c>
    </row>
    <row r="154" spans="2:65" s="13" customFormat="1">
      <c r="B154" s="177"/>
      <c r="D154" s="163" t="s">
        <v>201</v>
      </c>
      <c r="E154" s="178" t="s">
        <v>1</v>
      </c>
      <c r="F154" s="179" t="s">
        <v>208</v>
      </c>
      <c r="H154" s="180">
        <v>137.28</v>
      </c>
      <c r="I154" s="181"/>
      <c r="L154" s="177"/>
      <c r="M154" s="182"/>
      <c r="N154" s="183"/>
      <c r="O154" s="183"/>
      <c r="P154" s="183"/>
      <c r="Q154" s="183"/>
      <c r="R154" s="183"/>
      <c r="S154" s="183"/>
      <c r="T154" s="184"/>
      <c r="AT154" s="178" t="s">
        <v>201</v>
      </c>
      <c r="AU154" s="178" t="s">
        <v>87</v>
      </c>
      <c r="AV154" s="13" t="s">
        <v>140</v>
      </c>
      <c r="AW154" s="13" t="s">
        <v>32</v>
      </c>
      <c r="AX154" s="13" t="s">
        <v>85</v>
      </c>
      <c r="AY154" s="178" t="s">
        <v>121</v>
      </c>
    </row>
    <row r="155" spans="2:65" s="11" customFormat="1" ht="22.9" customHeight="1">
      <c r="B155" s="136"/>
      <c r="D155" s="137" t="s">
        <v>76</v>
      </c>
      <c r="E155" s="147" t="s">
        <v>140</v>
      </c>
      <c r="F155" s="147" t="s">
        <v>220</v>
      </c>
      <c r="I155" s="139"/>
      <c r="J155" s="148">
        <f>BK155</f>
        <v>0</v>
      </c>
      <c r="L155" s="136"/>
      <c r="M155" s="141"/>
      <c r="N155" s="142"/>
      <c r="O155" s="142"/>
      <c r="P155" s="143">
        <f>SUM(P156:P230)</f>
        <v>0</v>
      </c>
      <c r="Q155" s="142"/>
      <c r="R155" s="143">
        <f>SUM(R156:R230)</f>
        <v>1.6710750000000001</v>
      </c>
      <c r="S155" s="142"/>
      <c r="T155" s="144">
        <f>SUM(T156:T230)</f>
        <v>0</v>
      </c>
      <c r="AR155" s="137" t="s">
        <v>85</v>
      </c>
      <c r="AT155" s="145" t="s">
        <v>76</v>
      </c>
      <c r="AU155" s="145" t="s">
        <v>85</v>
      </c>
      <c r="AY155" s="137" t="s">
        <v>121</v>
      </c>
      <c r="BK155" s="146">
        <f>SUM(BK156:BK230)</f>
        <v>0</v>
      </c>
    </row>
    <row r="156" spans="2:65" s="1" customFormat="1" ht="36" customHeight="1">
      <c r="B156" s="149"/>
      <c r="C156" s="150" t="s">
        <v>140</v>
      </c>
      <c r="D156" s="150" t="s">
        <v>124</v>
      </c>
      <c r="E156" s="151" t="s">
        <v>221</v>
      </c>
      <c r="F156" s="152" t="s">
        <v>857</v>
      </c>
      <c r="G156" s="153" t="s">
        <v>222</v>
      </c>
      <c r="H156" s="154">
        <v>8.673</v>
      </c>
      <c r="I156" s="155"/>
      <c r="J156" s="156">
        <f>ROUND(I156*H156,2)</f>
        <v>0</v>
      </c>
      <c r="K156" s="152" t="s">
        <v>1</v>
      </c>
      <c r="L156" s="31"/>
      <c r="M156" s="157" t="s">
        <v>1</v>
      </c>
      <c r="N156" s="158" t="s">
        <v>42</v>
      </c>
      <c r="O156" s="54"/>
      <c r="P156" s="159">
        <f>O156*H156</f>
        <v>0</v>
      </c>
      <c r="Q156" s="159">
        <v>0.115</v>
      </c>
      <c r="R156" s="159">
        <f>Q156*H156</f>
        <v>0.99739500000000003</v>
      </c>
      <c r="S156" s="159">
        <v>0</v>
      </c>
      <c r="T156" s="160">
        <f>S156*H156</f>
        <v>0</v>
      </c>
      <c r="AR156" s="161" t="s">
        <v>140</v>
      </c>
      <c r="AT156" s="161" t="s">
        <v>124</v>
      </c>
      <c r="AU156" s="161" t="s">
        <v>87</v>
      </c>
      <c r="AY156" s="16" t="s">
        <v>121</v>
      </c>
      <c r="BE156" s="162">
        <f>IF(N156="základní",J156,0)</f>
        <v>0</v>
      </c>
      <c r="BF156" s="162">
        <f>IF(N156="snížená",J156,0)</f>
        <v>0</v>
      </c>
      <c r="BG156" s="162">
        <f>IF(N156="zákl. přenesená",J156,0)</f>
        <v>0</v>
      </c>
      <c r="BH156" s="162">
        <f>IF(N156="sníž. přenesená",J156,0)</f>
        <v>0</v>
      </c>
      <c r="BI156" s="162">
        <f>IF(N156="nulová",J156,0)</f>
        <v>0</v>
      </c>
      <c r="BJ156" s="16" t="s">
        <v>85</v>
      </c>
      <c r="BK156" s="162">
        <f>ROUND(I156*H156,2)</f>
        <v>0</v>
      </c>
      <c r="BL156" s="16" t="s">
        <v>140</v>
      </c>
      <c r="BM156" s="161" t="s">
        <v>223</v>
      </c>
    </row>
    <row r="157" spans="2:65" s="12" customFormat="1">
      <c r="B157" s="169"/>
      <c r="D157" s="163" t="s">
        <v>201</v>
      </c>
      <c r="E157" s="170" t="s">
        <v>1</v>
      </c>
      <c r="F157" s="171" t="s">
        <v>224</v>
      </c>
      <c r="H157" s="172">
        <v>0.33800000000000002</v>
      </c>
      <c r="I157" s="173"/>
      <c r="L157" s="169"/>
      <c r="M157" s="174"/>
      <c r="N157" s="175"/>
      <c r="O157" s="175"/>
      <c r="P157" s="175"/>
      <c r="Q157" s="175"/>
      <c r="R157" s="175"/>
      <c r="S157" s="175"/>
      <c r="T157" s="176"/>
      <c r="AT157" s="170" t="s">
        <v>201</v>
      </c>
      <c r="AU157" s="170" t="s">
        <v>87</v>
      </c>
      <c r="AV157" s="12" t="s">
        <v>87</v>
      </c>
      <c r="AW157" s="12" t="s">
        <v>32</v>
      </c>
      <c r="AX157" s="12" t="s">
        <v>77</v>
      </c>
      <c r="AY157" s="170" t="s">
        <v>121</v>
      </c>
    </row>
    <row r="158" spans="2:65" s="12" customFormat="1">
      <c r="B158" s="169"/>
      <c r="D158" s="163" t="s">
        <v>201</v>
      </c>
      <c r="E158" s="170" t="s">
        <v>1</v>
      </c>
      <c r="F158" s="171" t="s">
        <v>225</v>
      </c>
      <c r="H158" s="172">
        <v>1.1399999999999999</v>
      </c>
      <c r="I158" s="173"/>
      <c r="L158" s="169"/>
      <c r="M158" s="174"/>
      <c r="N158" s="175"/>
      <c r="O158" s="175"/>
      <c r="P158" s="175"/>
      <c r="Q158" s="175"/>
      <c r="R158" s="175"/>
      <c r="S158" s="175"/>
      <c r="T158" s="176"/>
      <c r="AT158" s="170" t="s">
        <v>201</v>
      </c>
      <c r="AU158" s="170" t="s">
        <v>87</v>
      </c>
      <c r="AV158" s="12" t="s">
        <v>87</v>
      </c>
      <c r="AW158" s="12" t="s">
        <v>32</v>
      </c>
      <c r="AX158" s="12" t="s">
        <v>77</v>
      </c>
      <c r="AY158" s="170" t="s">
        <v>121</v>
      </c>
    </row>
    <row r="159" spans="2:65" s="14" customFormat="1">
      <c r="B159" s="185"/>
      <c r="D159" s="163" t="s">
        <v>201</v>
      </c>
      <c r="E159" s="186" t="s">
        <v>1</v>
      </c>
      <c r="F159" s="187" t="s">
        <v>226</v>
      </c>
      <c r="H159" s="188">
        <v>1.478</v>
      </c>
      <c r="I159" s="189"/>
      <c r="L159" s="185"/>
      <c r="M159" s="190"/>
      <c r="N159" s="191"/>
      <c r="O159" s="191"/>
      <c r="P159" s="191"/>
      <c r="Q159" s="191"/>
      <c r="R159" s="191"/>
      <c r="S159" s="191"/>
      <c r="T159" s="192"/>
      <c r="AT159" s="186" t="s">
        <v>201</v>
      </c>
      <c r="AU159" s="186" t="s">
        <v>87</v>
      </c>
      <c r="AV159" s="14" t="s">
        <v>136</v>
      </c>
      <c r="AW159" s="14" t="s">
        <v>32</v>
      </c>
      <c r="AX159" s="14" t="s">
        <v>77</v>
      </c>
      <c r="AY159" s="186" t="s">
        <v>121</v>
      </c>
    </row>
    <row r="160" spans="2:65" s="12" customFormat="1">
      <c r="B160" s="169"/>
      <c r="D160" s="163" t="s">
        <v>201</v>
      </c>
      <c r="E160" s="170" t="s">
        <v>1</v>
      </c>
      <c r="F160" s="171" t="s">
        <v>227</v>
      </c>
      <c r="H160" s="172">
        <v>1.2999999999999999E-2</v>
      </c>
      <c r="I160" s="173"/>
      <c r="L160" s="169"/>
      <c r="M160" s="174"/>
      <c r="N160" s="175"/>
      <c r="O160" s="175"/>
      <c r="P160" s="175"/>
      <c r="Q160" s="175"/>
      <c r="R160" s="175"/>
      <c r="S160" s="175"/>
      <c r="T160" s="176"/>
      <c r="AT160" s="170" t="s">
        <v>201</v>
      </c>
      <c r="AU160" s="170" t="s">
        <v>87</v>
      </c>
      <c r="AV160" s="12" t="s">
        <v>87</v>
      </c>
      <c r="AW160" s="12" t="s">
        <v>32</v>
      </c>
      <c r="AX160" s="12" t="s">
        <v>77</v>
      </c>
      <c r="AY160" s="170" t="s">
        <v>121</v>
      </c>
    </row>
    <row r="161" spans="2:51" s="12" customFormat="1">
      <c r="B161" s="169"/>
      <c r="D161" s="163" t="s">
        <v>201</v>
      </c>
      <c r="E161" s="170" t="s">
        <v>1</v>
      </c>
      <c r="F161" s="171" t="s">
        <v>228</v>
      </c>
      <c r="H161" s="172">
        <v>1.7999999999999999E-2</v>
      </c>
      <c r="I161" s="173"/>
      <c r="L161" s="169"/>
      <c r="M161" s="174"/>
      <c r="N161" s="175"/>
      <c r="O161" s="175"/>
      <c r="P161" s="175"/>
      <c r="Q161" s="175"/>
      <c r="R161" s="175"/>
      <c r="S161" s="175"/>
      <c r="T161" s="176"/>
      <c r="AT161" s="170" t="s">
        <v>201</v>
      </c>
      <c r="AU161" s="170" t="s">
        <v>87</v>
      </c>
      <c r="AV161" s="12" t="s">
        <v>87</v>
      </c>
      <c r="AW161" s="12" t="s">
        <v>32</v>
      </c>
      <c r="AX161" s="12" t="s">
        <v>77</v>
      </c>
      <c r="AY161" s="170" t="s">
        <v>121</v>
      </c>
    </row>
    <row r="162" spans="2:51" s="12" customFormat="1">
      <c r="B162" s="169"/>
      <c r="D162" s="163" t="s">
        <v>201</v>
      </c>
      <c r="E162" s="170" t="s">
        <v>1</v>
      </c>
      <c r="F162" s="171" t="s">
        <v>229</v>
      </c>
      <c r="H162" s="172">
        <v>0.73899999999999999</v>
      </c>
      <c r="I162" s="173"/>
      <c r="L162" s="169"/>
      <c r="M162" s="174"/>
      <c r="N162" s="175"/>
      <c r="O162" s="175"/>
      <c r="P162" s="175"/>
      <c r="Q162" s="175"/>
      <c r="R162" s="175"/>
      <c r="S162" s="175"/>
      <c r="T162" s="176"/>
      <c r="AT162" s="170" t="s">
        <v>201</v>
      </c>
      <c r="AU162" s="170" t="s">
        <v>87</v>
      </c>
      <c r="AV162" s="12" t="s">
        <v>87</v>
      </c>
      <c r="AW162" s="12" t="s">
        <v>32</v>
      </c>
      <c r="AX162" s="12" t="s">
        <v>77</v>
      </c>
      <c r="AY162" s="170" t="s">
        <v>121</v>
      </c>
    </row>
    <row r="163" spans="2:51" s="12" customFormat="1">
      <c r="B163" s="169"/>
      <c r="D163" s="163" t="s">
        <v>201</v>
      </c>
      <c r="E163" s="170" t="s">
        <v>1</v>
      </c>
      <c r="F163" s="171" t="s">
        <v>230</v>
      </c>
      <c r="H163" s="172">
        <v>1.2589999999999999</v>
      </c>
      <c r="I163" s="173"/>
      <c r="L163" s="169"/>
      <c r="M163" s="174"/>
      <c r="N163" s="175"/>
      <c r="O163" s="175"/>
      <c r="P163" s="175"/>
      <c r="Q163" s="175"/>
      <c r="R163" s="175"/>
      <c r="S163" s="175"/>
      <c r="T163" s="176"/>
      <c r="AT163" s="170" t="s">
        <v>201</v>
      </c>
      <c r="AU163" s="170" t="s">
        <v>87</v>
      </c>
      <c r="AV163" s="12" t="s">
        <v>87</v>
      </c>
      <c r="AW163" s="12" t="s">
        <v>32</v>
      </c>
      <c r="AX163" s="12" t="s">
        <v>77</v>
      </c>
      <c r="AY163" s="170" t="s">
        <v>121</v>
      </c>
    </row>
    <row r="164" spans="2:51" s="12" customFormat="1">
      <c r="B164" s="169"/>
      <c r="D164" s="163" t="s">
        <v>201</v>
      </c>
      <c r="E164" s="170" t="s">
        <v>1</v>
      </c>
      <c r="F164" s="171" t="s">
        <v>231</v>
      </c>
      <c r="H164" s="172">
        <v>6.6000000000000003E-2</v>
      </c>
      <c r="I164" s="173"/>
      <c r="L164" s="169"/>
      <c r="M164" s="174"/>
      <c r="N164" s="175"/>
      <c r="O164" s="175"/>
      <c r="P164" s="175"/>
      <c r="Q164" s="175"/>
      <c r="R164" s="175"/>
      <c r="S164" s="175"/>
      <c r="T164" s="176"/>
      <c r="AT164" s="170" t="s">
        <v>201</v>
      </c>
      <c r="AU164" s="170" t="s">
        <v>87</v>
      </c>
      <c r="AV164" s="12" t="s">
        <v>87</v>
      </c>
      <c r="AW164" s="12" t="s">
        <v>32</v>
      </c>
      <c r="AX164" s="12" t="s">
        <v>77</v>
      </c>
      <c r="AY164" s="170" t="s">
        <v>121</v>
      </c>
    </row>
    <row r="165" spans="2:51" s="14" customFormat="1">
      <c r="B165" s="185"/>
      <c r="D165" s="163" t="s">
        <v>201</v>
      </c>
      <c r="E165" s="186" t="s">
        <v>1</v>
      </c>
      <c r="F165" s="187" t="s">
        <v>232</v>
      </c>
      <c r="H165" s="188">
        <v>2.0949999999999998</v>
      </c>
      <c r="I165" s="189"/>
      <c r="L165" s="185"/>
      <c r="M165" s="190"/>
      <c r="N165" s="191"/>
      <c r="O165" s="191"/>
      <c r="P165" s="191"/>
      <c r="Q165" s="191"/>
      <c r="R165" s="191"/>
      <c r="S165" s="191"/>
      <c r="T165" s="192"/>
      <c r="AT165" s="186" t="s">
        <v>201</v>
      </c>
      <c r="AU165" s="186" t="s">
        <v>87</v>
      </c>
      <c r="AV165" s="14" t="s">
        <v>136</v>
      </c>
      <c r="AW165" s="14" t="s">
        <v>32</v>
      </c>
      <c r="AX165" s="14" t="s">
        <v>77</v>
      </c>
      <c r="AY165" s="186" t="s">
        <v>121</v>
      </c>
    </row>
    <row r="166" spans="2:51" s="12" customFormat="1">
      <c r="B166" s="169"/>
      <c r="D166" s="163" t="s">
        <v>201</v>
      </c>
      <c r="E166" s="170" t="s">
        <v>1</v>
      </c>
      <c r="F166" s="171" t="s">
        <v>227</v>
      </c>
      <c r="H166" s="172">
        <v>1.2999999999999999E-2</v>
      </c>
      <c r="I166" s="173"/>
      <c r="L166" s="169"/>
      <c r="M166" s="174"/>
      <c r="N166" s="175"/>
      <c r="O166" s="175"/>
      <c r="P166" s="175"/>
      <c r="Q166" s="175"/>
      <c r="R166" s="175"/>
      <c r="S166" s="175"/>
      <c r="T166" s="176"/>
      <c r="AT166" s="170" t="s">
        <v>201</v>
      </c>
      <c r="AU166" s="170" t="s">
        <v>87</v>
      </c>
      <c r="AV166" s="12" t="s">
        <v>87</v>
      </c>
      <c r="AW166" s="12" t="s">
        <v>32</v>
      </c>
      <c r="AX166" s="12" t="s">
        <v>77</v>
      </c>
      <c r="AY166" s="170" t="s">
        <v>121</v>
      </c>
    </row>
    <row r="167" spans="2:51" s="12" customFormat="1">
      <c r="B167" s="169"/>
      <c r="D167" s="163" t="s">
        <v>201</v>
      </c>
      <c r="E167" s="170" t="s">
        <v>1</v>
      </c>
      <c r="F167" s="171" t="s">
        <v>228</v>
      </c>
      <c r="H167" s="172">
        <v>1.7999999999999999E-2</v>
      </c>
      <c r="I167" s="173"/>
      <c r="L167" s="169"/>
      <c r="M167" s="174"/>
      <c r="N167" s="175"/>
      <c r="O167" s="175"/>
      <c r="P167" s="175"/>
      <c r="Q167" s="175"/>
      <c r="R167" s="175"/>
      <c r="S167" s="175"/>
      <c r="T167" s="176"/>
      <c r="AT167" s="170" t="s">
        <v>201</v>
      </c>
      <c r="AU167" s="170" t="s">
        <v>87</v>
      </c>
      <c r="AV167" s="12" t="s">
        <v>87</v>
      </c>
      <c r="AW167" s="12" t="s">
        <v>32</v>
      </c>
      <c r="AX167" s="12" t="s">
        <v>77</v>
      </c>
      <c r="AY167" s="170" t="s">
        <v>121</v>
      </c>
    </row>
    <row r="168" spans="2:51" s="12" customFormat="1">
      <c r="B168" s="169"/>
      <c r="D168" s="163" t="s">
        <v>201</v>
      </c>
      <c r="E168" s="170" t="s">
        <v>1</v>
      </c>
      <c r="F168" s="171" t="s">
        <v>229</v>
      </c>
      <c r="H168" s="172">
        <v>0.73899999999999999</v>
      </c>
      <c r="I168" s="173"/>
      <c r="L168" s="169"/>
      <c r="M168" s="174"/>
      <c r="N168" s="175"/>
      <c r="O168" s="175"/>
      <c r="P168" s="175"/>
      <c r="Q168" s="175"/>
      <c r="R168" s="175"/>
      <c r="S168" s="175"/>
      <c r="T168" s="176"/>
      <c r="AT168" s="170" t="s">
        <v>201</v>
      </c>
      <c r="AU168" s="170" t="s">
        <v>87</v>
      </c>
      <c r="AV168" s="12" t="s">
        <v>87</v>
      </c>
      <c r="AW168" s="12" t="s">
        <v>32</v>
      </c>
      <c r="AX168" s="12" t="s">
        <v>77</v>
      </c>
      <c r="AY168" s="170" t="s">
        <v>121</v>
      </c>
    </row>
    <row r="169" spans="2:51" s="12" customFormat="1">
      <c r="B169" s="169"/>
      <c r="D169" s="163" t="s">
        <v>201</v>
      </c>
      <c r="E169" s="170" t="s">
        <v>1</v>
      </c>
      <c r="F169" s="171" t="s">
        <v>230</v>
      </c>
      <c r="H169" s="172">
        <v>1.2589999999999999</v>
      </c>
      <c r="I169" s="173"/>
      <c r="L169" s="169"/>
      <c r="M169" s="174"/>
      <c r="N169" s="175"/>
      <c r="O169" s="175"/>
      <c r="P169" s="175"/>
      <c r="Q169" s="175"/>
      <c r="R169" s="175"/>
      <c r="S169" s="175"/>
      <c r="T169" s="176"/>
      <c r="AT169" s="170" t="s">
        <v>201</v>
      </c>
      <c r="AU169" s="170" t="s">
        <v>87</v>
      </c>
      <c r="AV169" s="12" t="s">
        <v>87</v>
      </c>
      <c r="AW169" s="12" t="s">
        <v>32</v>
      </c>
      <c r="AX169" s="12" t="s">
        <v>77</v>
      </c>
      <c r="AY169" s="170" t="s">
        <v>121</v>
      </c>
    </row>
    <row r="170" spans="2:51" s="12" customFormat="1">
      <c r="B170" s="169"/>
      <c r="D170" s="163" t="s">
        <v>201</v>
      </c>
      <c r="E170" s="170" t="s">
        <v>1</v>
      </c>
      <c r="F170" s="171" t="s">
        <v>231</v>
      </c>
      <c r="H170" s="172">
        <v>6.6000000000000003E-2</v>
      </c>
      <c r="I170" s="173"/>
      <c r="L170" s="169"/>
      <c r="M170" s="174"/>
      <c r="N170" s="175"/>
      <c r="O170" s="175"/>
      <c r="P170" s="175"/>
      <c r="Q170" s="175"/>
      <c r="R170" s="175"/>
      <c r="S170" s="175"/>
      <c r="T170" s="176"/>
      <c r="AT170" s="170" t="s">
        <v>201</v>
      </c>
      <c r="AU170" s="170" t="s">
        <v>87</v>
      </c>
      <c r="AV170" s="12" t="s">
        <v>87</v>
      </c>
      <c r="AW170" s="12" t="s">
        <v>32</v>
      </c>
      <c r="AX170" s="12" t="s">
        <v>77</v>
      </c>
      <c r="AY170" s="170" t="s">
        <v>121</v>
      </c>
    </row>
    <row r="171" spans="2:51" s="14" customFormat="1">
      <c r="B171" s="185"/>
      <c r="D171" s="163" t="s">
        <v>201</v>
      </c>
      <c r="E171" s="186" t="s">
        <v>1</v>
      </c>
      <c r="F171" s="187" t="s">
        <v>233</v>
      </c>
      <c r="H171" s="188">
        <v>2.0949999999999998</v>
      </c>
      <c r="I171" s="189"/>
      <c r="L171" s="185"/>
      <c r="M171" s="190"/>
      <c r="N171" s="191"/>
      <c r="O171" s="191"/>
      <c r="P171" s="191"/>
      <c r="Q171" s="191"/>
      <c r="R171" s="191"/>
      <c r="S171" s="191"/>
      <c r="T171" s="192"/>
      <c r="AT171" s="186" t="s">
        <v>201</v>
      </c>
      <c r="AU171" s="186" t="s">
        <v>87</v>
      </c>
      <c r="AV171" s="14" t="s">
        <v>136</v>
      </c>
      <c r="AW171" s="14" t="s">
        <v>32</v>
      </c>
      <c r="AX171" s="14" t="s">
        <v>77</v>
      </c>
      <c r="AY171" s="186" t="s">
        <v>121</v>
      </c>
    </row>
    <row r="172" spans="2:51" s="12" customFormat="1">
      <c r="B172" s="169"/>
      <c r="D172" s="163" t="s">
        <v>201</v>
      </c>
      <c r="E172" s="170" t="s">
        <v>1</v>
      </c>
      <c r="F172" s="171" t="s">
        <v>227</v>
      </c>
      <c r="H172" s="172">
        <v>1.2999999999999999E-2</v>
      </c>
      <c r="I172" s="173"/>
      <c r="L172" s="169"/>
      <c r="M172" s="174"/>
      <c r="N172" s="175"/>
      <c r="O172" s="175"/>
      <c r="P172" s="175"/>
      <c r="Q172" s="175"/>
      <c r="R172" s="175"/>
      <c r="S172" s="175"/>
      <c r="T172" s="176"/>
      <c r="AT172" s="170" t="s">
        <v>201</v>
      </c>
      <c r="AU172" s="170" t="s">
        <v>87</v>
      </c>
      <c r="AV172" s="12" t="s">
        <v>87</v>
      </c>
      <c r="AW172" s="12" t="s">
        <v>32</v>
      </c>
      <c r="AX172" s="12" t="s">
        <v>77</v>
      </c>
      <c r="AY172" s="170" t="s">
        <v>121</v>
      </c>
    </row>
    <row r="173" spans="2:51" s="12" customFormat="1">
      <c r="B173" s="169"/>
      <c r="D173" s="163" t="s">
        <v>201</v>
      </c>
      <c r="E173" s="170" t="s">
        <v>1</v>
      </c>
      <c r="F173" s="171" t="s">
        <v>228</v>
      </c>
      <c r="H173" s="172">
        <v>1.7999999999999999E-2</v>
      </c>
      <c r="I173" s="173"/>
      <c r="L173" s="169"/>
      <c r="M173" s="174"/>
      <c r="N173" s="175"/>
      <c r="O173" s="175"/>
      <c r="P173" s="175"/>
      <c r="Q173" s="175"/>
      <c r="R173" s="175"/>
      <c r="S173" s="175"/>
      <c r="T173" s="176"/>
      <c r="AT173" s="170" t="s">
        <v>201</v>
      </c>
      <c r="AU173" s="170" t="s">
        <v>87</v>
      </c>
      <c r="AV173" s="12" t="s">
        <v>87</v>
      </c>
      <c r="AW173" s="12" t="s">
        <v>32</v>
      </c>
      <c r="AX173" s="12" t="s">
        <v>77</v>
      </c>
      <c r="AY173" s="170" t="s">
        <v>121</v>
      </c>
    </row>
    <row r="174" spans="2:51" s="12" customFormat="1">
      <c r="B174" s="169"/>
      <c r="D174" s="163" t="s">
        <v>201</v>
      </c>
      <c r="E174" s="170" t="s">
        <v>1</v>
      </c>
      <c r="F174" s="171" t="s">
        <v>234</v>
      </c>
      <c r="H174" s="172">
        <v>0.253</v>
      </c>
      <c r="I174" s="173"/>
      <c r="L174" s="169"/>
      <c r="M174" s="174"/>
      <c r="N174" s="175"/>
      <c r="O174" s="175"/>
      <c r="P174" s="175"/>
      <c r="Q174" s="175"/>
      <c r="R174" s="175"/>
      <c r="S174" s="175"/>
      <c r="T174" s="176"/>
      <c r="AT174" s="170" t="s">
        <v>201</v>
      </c>
      <c r="AU174" s="170" t="s">
        <v>87</v>
      </c>
      <c r="AV174" s="12" t="s">
        <v>87</v>
      </c>
      <c r="AW174" s="12" t="s">
        <v>32</v>
      </c>
      <c r="AX174" s="12" t="s">
        <v>77</v>
      </c>
      <c r="AY174" s="170" t="s">
        <v>121</v>
      </c>
    </row>
    <row r="175" spans="2:51" s="12" customFormat="1">
      <c r="B175" s="169"/>
      <c r="D175" s="163" t="s">
        <v>201</v>
      </c>
      <c r="E175" s="170" t="s">
        <v>1</v>
      </c>
      <c r="F175" s="171" t="s">
        <v>235</v>
      </c>
      <c r="H175" s="172">
        <v>0.45100000000000001</v>
      </c>
      <c r="I175" s="173"/>
      <c r="L175" s="169"/>
      <c r="M175" s="174"/>
      <c r="N175" s="175"/>
      <c r="O175" s="175"/>
      <c r="P175" s="175"/>
      <c r="Q175" s="175"/>
      <c r="R175" s="175"/>
      <c r="S175" s="175"/>
      <c r="T175" s="176"/>
      <c r="AT175" s="170" t="s">
        <v>201</v>
      </c>
      <c r="AU175" s="170" t="s">
        <v>87</v>
      </c>
      <c r="AV175" s="12" t="s">
        <v>87</v>
      </c>
      <c r="AW175" s="12" t="s">
        <v>32</v>
      </c>
      <c r="AX175" s="12" t="s">
        <v>77</v>
      </c>
      <c r="AY175" s="170" t="s">
        <v>121</v>
      </c>
    </row>
    <row r="176" spans="2:51" s="14" customFormat="1">
      <c r="B176" s="185"/>
      <c r="D176" s="163" t="s">
        <v>201</v>
      </c>
      <c r="E176" s="186" t="s">
        <v>1</v>
      </c>
      <c r="F176" s="187" t="s">
        <v>236</v>
      </c>
      <c r="H176" s="188">
        <v>0.7350000000000001</v>
      </c>
      <c r="I176" s="189"/>
      <c r="L176" s="185"/>
      <c r="M176" s="190"/>
      <c r="N176" s="191"/>
      <c r="O176" s="191"/>
      <c r="P176" s="191"/>
      <c r="Q176" s="191"/>
      <c r="R176" s="191"/>
      <c r="S176" s="191"/>
      <c r="T176" s="192"/>
      <c r="AT176" s="186" t="s">
        <v>201</v>
      </c>
      <c r="AU176" s="186" t="s">
        <v>87</v>
      </c>
      <c r="AV176" s="14" t="s">
        <v>136</v>
      </c>
      <c r="AW176" s="14" t="s">
        <v>32</v>
      </c>
      <c r="AX176" s="14" t="s">
        <v>77</v>
      </c>
      <c r="AY176" s="186" t="s">
        <v>121</v>
      </c>
    </row>
    <row r="177" spans="2:65" s="12" customFormat="1">
      <c r="B177" s="169"/>
      <c r="D177" s="163" t="s">
        <v>201</v>
      </c>
      <c r="E177" s="170" t="s">
        <v>1</v>
      </c>
      <c r="F177" s="171" t="s">
        <v>237</v>
      </c>
      <c r="H177" s="172">
        <v>0.21099999999999999</v>
      </c>
      <c r="I177" s="173"/>
      <c r="L177" s="169"/>
      <c r="M177" s="174"/>
      <c r="N177" s="175"/>
      <c r="O177" s="175"/>
      <c r="P177" s="175"/>
      <c r="Q177" s="175"/>
      <c r="R177" s="175"/>
      <c r="S177" s="175"/>
      <c r="T177" s="176"/>
      <c r="AT177" s="170" t="s">
        <v>201</v>
      </c>
      <c r="AU177" s="170" t="s">
        <v>87</v>
      </c>
      <c r="AV177" s="12" t="s">
        <v>87</v>
      </c>
      <c r="AW177" s="12" t="s">
        <v>32</v>
      </c>
      <c r="AX177" s="12" t="s">
        <v>77</v>
      </c>
      <c r="AY177" s="170" t="s">
        <v>121</v>
      </c>
    </row>
    <row r="178" spans="2:65" s="12" customFormat="1">
      <c r="B178" s="169"/>
      <c r="D178" s="163" t="s">
        <v>201</v>
      </c>
      <c r="E178" s="170" t="s">
        <v>1</v>
      </c>
      <c r="F178" s="171" t="s">
        <v>238</v>
      </c>
      <c r="H178" s="172">
        <v>0.35599999999999998</v>
      </c>
      <c r="I178" s="173"/>
      <c r="L178" s="169"/>
      <c r="M178" s="174"/>
      <c r="N178" s="175"/>
      <c r="O178" s="175"/>
      <c r="P178" s="175"/>
      <c r="Q178" s="175"/>
      <c r="R178" s="175"/>
      <c r="S178" s="175"/>
      <c r="T178" s="176"/>
      <c r="AT178" s="170" t="s">
        <v>201</v>
      </c>
      <c r="AU178" s="170" t="s">
        <v>87</v>
      </c>
      <c r="AV178" s="12" t="s">
        <v>87</v>
      </c>
      <c r="AW178" s="12" t="s">
        <v>32</v>
      </c>
      <c r="AX178" s="12" t="s">
        <v>77</v>
      </c>
      <c r="AY178" s="170" t="s">
        <v>121</v>
      </c>
    </row>
    <row r="179" spans="2:65" s="14" customFormat="1">
      <c r="B179" s="185"/>
      <c r="D179" s="163" t="s">
        <v>201</v>
      </c>
      <c r="E179" s="186" t="s">
        <v>1</v>
      </c>
      <c r="F179" s="187" t="s">
        <v>239</v>
      </c>
      <c r="H179" s="188">
        <v>0.56699999999999995</v>
      </c>
      <c r="I179" s="189"/>
      <c r="L179" s="185"/>
      <c r="M179" s="190"/>
      <c r="N179" s="191"/>
      <c r="O179" s="191"/>
      <c r="P179" s="191"/>
      <c r="Q179" s="191"/>
      <c r="R179" s="191"/>
      <c r="S179" s="191"/>
      <c r="T179" s="192"/>
      <c r="AT179" s="186" t="s">
        <v>201</v>
      </c>
      <c r="AU179" s="186" t="s">
        <v>87</v>
      </c>
      <c r="AV179" s="14" t="s">
        <v>136</v>
      </c>
      <c r="AW179" s="14" t="s">
        <v>32</v>
      </c>
      <c r="AX179" s="14" t="s">
        <v>77</v>
      </c>
      <c r="AY179" s="186" t="s">
        <v>121</v>
      </c>
    </row>
    <row r="180" spans="2:65" s="12" customFormat="1">
      <c r="B180" s="169"/>
      <c r="D180" s="163" t="s">
        <v>201</v>
      </c>
      <c r="E180" s="170" t="s">
        <v>1</v>
      </c>
      <c r="F180" s="171" t="s">
        <v>240</v>
      </c>
      <c r="H180" s="172">
        <v>0.127</v>
      </c>
      <c r="I180" s="173"/>
      <c r="L180" s="169"/>
      <c r="M180" s="174"/>
      <c r="N180" s="175"/>
      <c r="O180" s="175"/>
      <c r="P180" s="175"/>
      <c r="Q180" s="175"/>
      <c r="R180" s="175"/>
      <c r="S180" s="175"/>
      <c r="T180" s="176"/>
      <c r="AT180" s="170" t="s">
        <v>201</v>
      </c>
      <c r="AU180" s="170" t="s">
        <v>87</v>
      </c>
      <c r="AV180" s="12" t="s">
        <v>87</v>
      </c>
      <c r="AW180" s="12" t="s">
        <v>32</v>
      </c>
      <c r="AX180" s="12" t="s">
        <v>77</v>
      </c>
      <c r="AY180" s="170" t="s">
        <v>121</v>
      </c>
    </row>
    <row r="181" spans="2:65" s="12" customFormat="1">
      <c r="B181" s="169"/>
      <c r="D181" s="163" t="s">
        <v>201</v>
      </c>
      <c r="E181" s="170" t="s">
        <v>1</v>
      </c>
      <c r="F181" s="171" t="s">
        <v>241</v>
      </c>
      <c r="H181" s="172">
        <v>0.214</v>
      </c>
      <c r="I181" s="173"/>
      <c r="L181" s="169"/>
      <c r="M181" s="174"/>
      <c r="N181" s="175"/>
      <c r="O181" s="175"/>
      <c r="P181" s="175"/>
      <c r="Q181" s="175"/>
      <c r="R181" s="175"/>
      <c r="S181" s="175"/>
      <c r="T181" s="176"/>
      <c r="AT181" s="170" t="s">
        <v>201</v>
      </c>
      <c r="AU181" s="170" t="s">
        <v>87</v>
      </c>
      <c r="AV181" s="12" t="s">
        <v>87</v>
      </c>
      <c r="AW181" s="12" t="s">
        <v>32</v>
      </c>
      <c r="AX181" s="12" t="s">
        <v>77</v>
      </c>
      <c r="AY181" s="170" t="s">
        <v>121</v>
      </c>
    </row>
    <row r="182" spans="2:65" s="14" customFormat="1">
      <c r="B182" s="185"/>
      <c r="D182" s="163" t="s">
        <v>201</v>
      </c>
      <c r="E182" s="186" t="s">
        <v>1</v>
      </c>
      <c r="F182" s="187" t="s">
        <v>242</v>
      </c>
      <c r="H182" s="188">
        <v>0.34099999999999997</v>
      </c>
      <c r="I182" s="189"/>
      <c r="L182" s="185"/>
      <c r="M182" s="190"/>
      <c r="N182" s="191"/>
      <c r="O182" s="191"/>
      <c r="P182" s="191"/>
      <c r="Q182" s="191"/>
      <c r="R182" s="191"/>
      <c r="S182" s="191"/>
      <c r="T182" s="192"/>
      <c r="AT182" s="186" t="s">
        <v>201</v>
      </c>
      <c r="AU182" s="186" t="s">
        <v>87</v>
      </c>
      <c r="AV182" s="14" t="s">
        <v>136</v>
      </c>
      <c r="AW182" s="14" t="s">
        <v>32</v>
      </c>
      <c r="AX182" s="14" t="s">
        <v>77</v>
      </c>
      <c r="AY182" s="186" t="s">
        <v>121</v>
      </c>
    </row>
    <row r="183" spans="2:65" s="12" customFormat="1">
      <c r="B183" s="169"/>
      <c r="D183" s="163" t="s">
        <v>201</v>
      </c>
      <c r="E183" s="170" t="s">
        <v>1</v>
      </c>
      <c r="F183" s="171" t="s">
        <v>243</v>
      </c>
      <c r="H183" s="172">
        <v>0.50700000000000001</v>
      </c>
      <c r="I183" s="173"/>
      <c r="L183" s="169"/>
      <c r="M183" s="174"/>
      <c r="N183" s="175"/>
      <c r="O183" s="175"/>
      <c r="P183" s="175"/>
      <c r="Q183" s="175"/>
      <c r="R183" s="175"/>
      <c r="S183" s="175"/>
      <c r="T183" s="176"/>
      <c r="AT183" s="170" t="s">
        <v>201</v>
      </c>
      <c r="AU183" s="170" t="s">
        <v>87</v>
      </c>
      <c r="AV183" s="12" t="s">
        <v>87</v>
      </c>
      <c r="AW183" s="12" t="s">
        <v>32</v>
      </c>
      <c r="AX183" s="12" t="s">
        <v>77</v>
      </c>
      <c r="AY183" s="170" t="s">
        <v>121</v>
      </c>
    </row>
    <row r="184" spans="2:65" s="12" customFormat="1">
      <c r="B184" s="169"/>
      <c r="D184" s="163" t="s">
        <v>201</v>
      </c>
      <c r="E184" s="170" t="s">
        <v>1</v>
      </c>
      <c r="F184" s="171" t="s">
        <v>244</v>
      </c>
      <c r="H184" s="172">
        <v>0.85499999999999998</v>
      </c>
      <c r="I184" s="173"/>
      <c r="L184" s="169"/>
      <c r="M184" s="174"/>
      <c r="N184" s="175"/>
      <c r="O184" s="175"/>
      <c r="P184" s="175"/>
      <c r="Q184" s="175"/>
      <c r="R184" s="175"/>
      <c r="S184" s="175"/>
      <c r="T184" s="176"/>
      <c r="AT184" s="170" t="s">
        <v>201</v>
      </c>
      <c r="AU184" s="170" t="s">
        <v>87</v>
      </c>
      <c r="AV184" s="12" t="s">
        <v>87</v>
      </c>
      <c r="AW184" s="12" t="s">
        <v>32</v>
      </c>
      <c r="AX184" s="12" t="s">
        <v>77</v>
      </c>
      <c r="AY184" s="170" t="s">
        <v>121</v>
      </c>
    </row>
    <row r="185" spans="2:65" s="14" customFormat="1">
      <c r="B185" s="185"/>
      <c r="D185" s="163" t="s">
        <v>201</v>
      </c>
      <c r="E185" s="186" t="s">
        <v>1</v>
      </c>
      <c r="F185" s="187" t="s">
        <v>245</v>
      </c>
      <c r="H185" s="188">
        <v>1.3620000000000001</v>
      </c>
      <c r="I185" s="189"/>
      <c r="L185" s="185"/>
      <c r="M185" s="190"/>
      <c r="N185" s="191"/>
      <c r="O185" s="191"/>
      <c r="P185" s="191"/>
      <c r="Q185" s="191"/>
      <c r="R185" s="191"/>
      <c r="S185" s="191"/>
      <c r="T185" s="192"/>
      <c r="AT185" s="186" t="s">
        <v>201</v>
      </c>
      <c r="AU185" s="186" t="s">
        <v>87</v>
      </c>
      <c r="AV185" s="14" t="s">
        <v>136</v>
      </c>
      <c r="AW185" s="14" t="s">
        <v>32</v>
      </c>
      <c r="AX185" s="14" t="s">
        <v>77</v>
      </c>
      <c r="AY185" s="186" t="s">
        <v>121</v>
      </c>
    </row>
    <row r="186" spans="2:65" s="13" customFormat="1">
      <c r="B186" s="177"/>
      <c r="D186" s="163" t="s">
        <v>201</v>
      </c>
      <c r="E186" s="178" t="s">
        <v>1</v>
      </c>
      <c r="F186" s="179" t="s">
        <v>208</v>
      </c>
      <c r="H186" s="180">
        <v>8.6729999999999983</v>
      </c>
      <c r="I186" s="181"/>
      <c r="L186" s="177"/>
      <c r="M186" s="182"/>
      <c r="N186" s="183"/>
      <c r="O186" s="183"/>
      <c r="P186" s="183"/>
      <c r="Q186" s="183"/>
      <c r="R186" s="183"/>
      <c r="S186" s="183"/>
      <c r="T186" s="184"/>
      <c r="AT186" s="178" t="s">
        <v>201</v>
      </c>
      <c r="AU186" s="178" t="s">
        <v>87</v>
      </c>
      <c r="AV186" s="13" t="s">
        <v>140</v>
      </c>
      <c r="AW186" s="13" t="s">
        <v>32</v>
      </c>
      <c r="AX186" s="13" t="s">
        <v>85</v>
      </c>
      <c r="AY186" s="178" t="s">
        <v>121</v>
      </c>
    </row>
    <row r="187" spans="2:65" s="1" customFormat="1" ht="24" customHeight="1">
      <c r="B187" s="149"/>
      <c r="C187" s="150" t="s">
        <v>120</v>
      </c>
      <c r="D187" s="150" t="s">
        <v>124</v>
      </c>
      <c r="E187" s="151" t="s">
        <v>246</v>
      </c>
      <c r="F187" s="152" t="s">
        <v>247</v>
      </c>
      <c r="G187" s="153" t="s">
        <v>138</v>
      </c>
      <c r="H187" s="154">
        <v>15</v>
      </c>
      <c r="I187" s="155"/>
      <c r="J187" s="156">
        <f>ROUND(I187*H187,2)</f>
        <v>0</v>
      </c>
      <c r="K187" s="152" t="s">
        <v>1</v>
      </c>
      <c r="L187" s="31"/>
      <c r="M187" s="157" t="s">
        <v>1</v>
      </c>
      <c r="N187" s="158" t="s">
        <v>42</v>
      </c>
      <c r="O187" s="54"/>
      <c r="P187" s="159">
        <f>O187*H187</f>
        <v>0</v>
      </c>
      <c r="Q187" s="159">
        <v>0</v>
      </c>
      <c r="R187" s="159">
        <f>Q187*H187</f>
        <v>0</v>
      </c>
      <c r="S187" s="159">
        <v>0</v>
      </c>
      <c r="T187" s="160">
        <f>S187*H187</f>
        <v>0</v>
      </c>
      <c r="AR187" s="161" t="s">
        <v>140</v>
      </c>
      <c r="AT187" s="161" t="s">
        <v>124</v>
      </c>
      <c r="AU187" s="161" t="s">
        <v>87</v>
      </c>
      <c r="AY187" s="16" t="s">
        <v>121</v>
      </c>
      <c r="BE187" s="162">
        <f>IF(N187="základní",J187,0)</f>
        <v>0</v>
      </c>
      <c r="BF187" s="162">
        <f>IF(N187="snížená",J187,0)</f>
        <v>0</v>
      </c>
      <c r="BG187" s="162">
        <f>IF(N187="zákl. přenesená",J187,0)</f>
        <v>0</v>
      </c>
      <c r="BH187" s="162">
        <f>IF(N187="sníž. přenesená",J187,0)</f>
        <v>0</v>
      </c>
      <c r="BI187" s="162">
        <f>IF(N187="nulová",J187,0)</f>
        <v>0</v>
      </c>
      <c r="BJ187" s="16" t="s">
        <v>85</v>
      </c>
      <c r="BK187" s="162">
        <f>ROUND(I187*H187,2)</f>
        <v>0</v>
      </c>
      <c r="BL187" s="16" t="s">
        <v>140</v>
      </c>
      <c r="BM187" s="161" t="s">
        <v>248</v>
      </c>
    </row>
    <row r="188" spans="2:65" s="12" customFormat="1">
      <c r="B188" s="169"/>
      <c r="D188" s="163" t="s">
        <v>201</v>
      </c>
      <c r="E188" s="170" t="s">
        <v>1</v>
      </c>
      <c r="F188" s="171" t="s">
        <v>249</v>
      </c>
      <c r="H188" s="172">
        <v>5</v>
      </c>
      <c r="I188" s="173"/>
      <c r="L188" s="169"/>
      <c r="M188" s="174"/>
      <c r="N188" s="175"/>
      <c r="O188" s="175"/>
      <c r="P188" s="175"/>
      <c r="Q188" s="175"/>
      <c r="R188" s="175"/>
      <c r="S188" s="175"/>
      <c r="T188" s="176"/>
      <c r="AT188" s="170" t="s">
        <v>201</v>
      </c>
      <c r="AU188" s="170" t="s">
        <v>87</v>
      </c>
      <c r="AV188" s="12" t="s">
        <v>87</v>
      </c>
      <c r="AW188" s="12" t="s">
        <v>32</v>
      </c>
      <c r="AX188" s="12" t="s">
        <v>77</v>
      </c>
      <c r="AY188" s="170" t="s">
        <v>121</v>
      </c>
    </row>
    <row r="189" spans="2:65" s="12" customFormat="1">
      <c r="B189" s="169"/>
      <c r="D189" s="163" t="s">
        <v>201</v>
      </c>
      <c r="E189" s="170" t="s">
        <v>1</v>
      </c>
      <c r="F189" s="171" t="s">
        <v>250</v>
      </c>
      <c r="H189" s="172">
        <v>5</v>
      </c>
      <c r="I189" s="173"/>
      <c r="L189" s="169"/>
      <c r="M189" s="174"/>
      <c r="N189" s="175"/>
      <c r="O189" s="175"/>
      <c r="P189" s="175"/>
      <c r="Q189" s="175"/>
      <c r="R189" s="175"/>
      <c r="S189" s="175"/>
      <c r="T189" s="176"/>
      <c r="AT189" s="170" t="s">
        <v>201</v>
      </c>
      <c r="AU189" s="170" t="s">
        <v>87</v>
      </c>
      <c r="AV189" s="12" t="s">
        <v>87</v>
      </c>
      <c r="AW189" s="12" t="s">
        <v>32</v>
      </c>
      <c r="AX189" s="12" t="s">
        <v>77</v>
      </c>
      <c r="AY189" s="170" t="s">
        <v>121</v>
      </c>
    </row>
    <row r="190" spans="2:65" s="12" customFormat="1">
      <c r="B190" s="169"/>
      <c r="D190" s="163" t="s">
        <v>201</v>
      </c>
      <c r="E190" s="170" t="s">
        <v>1</v>
      </c>
      <c r="F190" s="171" t="s">
        <v>251</v>
      </c>
      <c r="H190" s="172">
        <v>5</v>
      </c>
      <c r="I190" s="173"/>
      <c r="L190" s="169"/>
      <c r="M190" s="174"/>
      <c r="N190" s="175"/>
      <c r="O190" s="175"/>
      <c r="P190" s="175"/>
      <c r="Q190" s="175"/>
      <c r="R190" s="175"/>
      <c r="S190" s="175"/>
      <c r="T190" s="176"/>
      <c r="AT190" s="170" t="s">
        <v>201</v>
      </c>
      <c r="AU190" s="170" t="s">
        <v>87</v>
      </c>
      <c r="AV190" s="12" t="s">
        <v>87</v>
      </c>
      <c r="AW190" s="12" t="s">
        <v>32</v>
      </c>
      <c r="AX190" s="12" t="s">
        <v>77</v>
      </c>
      <c r="AY190" s="170" t="s">
        <v>121</v>
      </c>
    </row>
    <row r="191" spans="2:65" s="13" customFormat="1">
      <c r="B191" s="177"/>
      <c r="D191" s="163" t="s">
        <v>201</v>
      </c>
      <c r="E191" s="178" t="s">
        <v>1</v>
      </c>
      <c r="F191" s="179" t="s">
        <v>208</v>
      </c>
      <c r="H191" s="180">
        <v>15</v>
      </c>
      <c r="I191" s="181"/>
      <c r="L191" s="177"/>
      <c r="M191" s="182"/>
      <c r="N191" s="183"/>
      <c r="O191" s="183"/>
      <c r="P191" s="183"/>
      <c r="Q191" s="183"/>
      <c r="R191" s="183"/>
      <c r="S191" s="183"/>
      <c r="T191" s="184"/>
      <c r="AT191" s="178" t="s">
        <v>201</v>
      </c>
      <c r="AU191" s="178" t="s">
        <v>87</v>
      </c>
      <c r="AV191" s="13" t="s">
        <v>140</v>
      </c>
      <c r="AW191" s="13" t="s">
        <v>32</v>
      </c>
      <c r="AX191" s="13" t="s">
        <v>85</v>
      </c>
      <c r="AY191" s="178" t="s">
        <v>121</v>
      </c>
    </row>
    <row r="192" spans="2:65" s="1" customFormat="1" ht="24" customHeight="1">
      <c r="B192" s="149"/>
      <c r="C192" s="150" t="s">
        <v>146</v>
      </c>
      <c r="D192" s="150" t="s">
        <v>124</v>
      </c>
      <c r="E192" s="151" t="s">
        <v>252</v>
      </c>
      <c r="F192" s="152" t="s">
        <v>253</v>
      </c>
      <c r="G192" s="153" t="s">
        <v>138</v>
      </c>
      <c r="H192" s="154">
        <v>785</v>
      </c>
      <c r="I192" s="155"/>
      <c r="J192" s="156">
        <f>ROUND(I192*H192,2)</f>
        <v>0</v>
      </c>
      <c r="K192" s="152" t="s">
        <v>1</v>
      </c>
      <c r="L192" s="31"/>
      <c r="M192" s="157" t="s">
        <v>1</v>
      </c>
      <c r="N192" s="158" t="s">
        <v>42</v>
      </c>
      <c r="O192" s="54"/>
      <c r="P192" s="159">
        <f>O192*H192</f>
        <v>0</v>
      </c>
      <c r="Q192" s="159">
        <v>0</v>
      </c>
      <c r="R192" s="159">
        <f>Q192*H192</f>
        <v>0</v>
      </c>
      <c r="S192" s="159">
        <v>0</v>
      </c>
      <c r="T192" s="160">
        <f>S192*H192</f>
        <v>0</v>
      </c>
      <c r="AR192" s="161" t="s">
        <v>140</v>
      </c>
      <c r="AT192" s="161" t="s">
        <v>124</v>
      </c>
      <c r="AU192" s="161" t="s">
        <v>87</v>
      </c>
      <c r="AY192" s="16" t="s">
        <v>121</v>
      </c>
      <c r="BE192" s="162">
        <f>IF(N192="základní",J192,0)</f>
        <v>0</v>
      </c>
      <c r="BF192" s="162">
        <f>IF(N192="snížená",J192,0)</f>
        <v>0</v>
      </c>
      <c r="BG192" s="162">
        <f>IF(N192="zákl. přenesená",J192,0)</f>
        <v>0</v>
      </c>
      <c r="BH192" s="162">
        <f>IF(N192="sníž. přenesená",J192,0)</f>
        <v>0</v>
      </c>
      <c r="BI192" s="162">
        <f>IF(N192="nulová",J192,0)</f>
        <v>0</v>
      </c>
      <c r="BJ192" s="16" t="s">
        <v>85</v>
      </c>
      <c r="BK192" s="162">
        <f>ROUND(I192*H192,2)</f>
        <v>0</v>
      </c>
      <c r="BL192" s="16" t="s">
        <v>140</v>
      </c>
      <c r="BM192" s="161" t="s">
        <v>254</v>
      </c>
    </row>
    <row r="193" spans="2:65" s="12" customFormat="1">
      <c r="B193" s="169"/>
      <c r="D193" s="163" t="s">
        <v>201</v>
      </c>
      <c r="E193" s="170" t="s">
        <v>1</v>
      </c>
      <c r="F193" s="171" t="s">
        <v>255</v>
      </c>
      <c r="H193" s="172">
        <v>160</v>
      </c>
      <c r="I193" s="173"/>
      <c r="L193" s="169"/>
      <c r="M193" s="174"/>
      <c r="N193" s="175"/>
      <c r="O193" s="175"/>
      <c r="P193" s="175"/>
      <c r="Q193" s="175"/>
      <c r="R193" s="175"/>
      <c r="S193" s="175"/>
      <c r="T193" s="176"/>
      <c r="AT193" s="170" t="s">
        <v>201</v>
      </c>
      <c r="AU193" s="170" t="s">
        <v>87</v>
      </c>
      <c r="AV193" s="12" t="s">
        <v>87</v>
      </c>
      <c r="AW193" s="12" t="s">
        <v>32</v>
      </c>
      <c r="AX193" s="12" t="s">
        <v>77</v>
      </c>
      <c r="AY193" s="170" t="s">
        <v>121</v>
      </c>
    </row>
    <row r="194" spans="2:65" s="12" customFormat="1">
      <c r="B194" s="169"/>
      <c r="D194" s="163" t="s">
        <v>201</v>
      </c>
      <c r="E194" s="170" t="s">
        <v>1</v>
      </c>
      <c r="F194" s="171" t="s">
        <v>256</v>
      </c>
      <c r="H194" s="172">
        <v>180</v>
      </c>
      <c r="I194" s="173"/>
      <c r="L194" s="169"/>
      <c r="M194" s="174"/>
      <c r="N194" s="175"/>
      <c r="O194" s="175"/>
      <c r="P194" s="175"/>
      <c r="Q194" s="175"/>
      <c r="R194" s="175"/>
      <c r="S194" s="175"/>
      <c r="T194" s="176"/>
      <c r="AT194" s="170" t="s">
        <v>201</v>
      </c>
      <c r="AU194" s="170" t="s">
        <v>87</v>
      </c>
      <c r="AV194" s="12" t="s">
        <v>87</v>
      </c>
      <c r="AW194" s="12" t="s">
        <v>32</v>
      </c>
      <c r="AX194" s="12" t="s">
        <v>77</v>
      </c>
      <c r="AY194" s="170" t="s">
        <v>121</v>
      </c>
    </row>
    <row r="195" spans="2:65" s="12" customFormat="1">
      <c r="B195" s="169"/>
      <c r="D195" s="163" t="s">
        <v>201</v>
      </c>
      <c r="E195" s="170" t="s">
        <v>1</v>
      </c>
      <c r="F195" s="171" t="s">
        <v>257</v>
      </c>
      <c r="H195" s="172">
        <v>180</v>
      </c>
      <c r="I195" s="173"/>
      <c r="L195" s="169"/>
      <c r="M195" s="174"/>
      <c r="N195" s="175"/>
      <c r="O195" s="175"/>
      <c r="P195" s="175"/>
      <c r="Q195" s="175"/>
      <c r="R195" s="175"/>
      <c r="S195" s="175"/>
      <c r="T195" s="176"/>
      <c r="AT195" s="170" t="s">
        <v>201</v>
      </c>
      <c r="AU195" s="170" t="s">
        <v>87</v>
      </c>
      <c r="AV195" s="12" t="s">
        <v>87</v>
      </c>
      <c r="AW195" s="12" t="s">
        <v>32</v>
      </c>
      <c r="AX195" s="12" t="s">
        <v>77</v>
      </c>
      <c r="AY195" s="170" t="s">
        <v>121</v>
      </c>
    </row>
    <row r="196" spans="2:65" s="12" customFormat="1">
      <c r="B196" s="169"/>
      <c r="D196" s="163" t="s">
        <v>201</v>
      </c>
      <c r="E196" s="170" t="s">
        <v>1</v>
      </c>
      <c r="F196" s="171" t="s">
        <v>258</v>
      </c>
      <c r="H196" s="172">
        <v>65</v>
      </c>
      <c r="I196" s="173"/>
      <c r="L196" s="169"/>
      <c r="M196" s="174"/>
      <c r="N196" s="175"/>
      <c r="O196" s="175"/>
      <c r="P196" s="175"/>
      <c r="Q196" s="175"/>
      <c r="R196" s="175"/>
      <c r="S196" s="175"/>
      <c r="T196" s="176"/>
      <c r="AT196" s="170" t="s">
        <v>201</v>
      </c>
      <c r="AU196" s="170" t="s">
        <v>87</v>
      </c>
      <c r="AV196" s="12" t="s">
        <v>87</v>
      </c>
      <c r="AW196" s="12" t="s">
        <v>32</v>
      </c>
      <c r="AX196" s="12" t="s">
        <v>77</v>
      </c>
      <c r="AY196" s="170" t="s">
        <v>121</v>
      </c>
    </row>
    <row r="197" spans="2:65" s="12" customFormat="1">
      <c r="B197" s="169"/>
      <c r="D197" s="163" t="s">
        <v>201</v>
      </c>
      <c r="E197" s="170" t="s">
        <v>1</v>
      </c>
      <c r="F197" s="171" t="s">
        <v>259</v>
      </c>
      <c r="H197" s="172">
        <v>50</v>
      </c>
      <c r="I197" s="173"/>
      <c r="L197" s="169"/>
      <c r="M197" s="174"/>
      <c r="N197" s="175"/>
      <c r="O197" s="175"/>
      <c r="P197" s="175"/>
      <c r="Q197" s="175"/>
      <c r="R197" s="175"/>
      <c r="S197" s="175"/>
      <c r="T197" s="176"/>
      <c r="AT197" s="170" t="s">
        <v>201</v>
      </c>
      <c r="AU197" s="170" t="s">
        <v>87</v>
      </c>
      <c r="AV197" s="12" t="s">
        <v>87</v>
      </c>
      <c r="AW197" s="12" t="s">
        <v>32</v>
      </c>
      <c r="AX197" s="12" t="s">
        <v>77</v>
      </c>
      <c r="AY197" s="170" t="s">
        <v>121</v>
      </c>
    </row>
    <row r="198" spans="2:65" s="12" customFormat="1">
      <c r="B198" s="169"/>
      <c r="D198" s="163" t="s">
        <v>201</v>
      </c>
      <c r="E198" s="170" t="s">
        <v>1</v>
      </c>
      <c r="F198" s="171" t="s">
        <v>260</v>
      </c>
      <c r="H198" s="172">
        <v>30</v>
      </c>
      <c r="I198" s="173"/>
      <c r="L198" s="169"/>
      <c r="M198" s="174"/>
      <c r="N198" s="175"/>
      <c r="O198" s="175"/>
      <c r="P198" s="175"/>
      <c r="Q198" s="175"/>
      <c r="R198" s="175"/>
      <c r="S198" s="175"/>
      <c r="T198" s="176"/>
      <c r="AT198" s="170" t="s">
        <v>201</v>
      </c>
      <c r="AU198" s="170" t="s">
        <v>87</v>
      </c>
      <c r="AV198" s="12" t="s">
        <v>87</v>
      </c>
      <c r="AW198" s="12" t="s">
        <v>32</v>
      </c>
      <c r="AX198" s="12" t="s">
        <v>77</v>
      </c>
      <c r="AY198" s="170" t="s">
        <v>121</v>
      </c>
    </row>
    <row r="199" spans="2:65" s="12" customFormat="1">
      <c r="B199" s="169"/>
      <c r="D199" s="163" t="s">
        <v>201</v>
      </c>
      <c r="E199" s="170" t="s">
        <v>1</v>
      </c>
      <c r="F199" s="171" t="s">
        <v>261</v>
      </c>
      <c r="H199" s="172">
        <v>120</v>
      </c>
      <c r="I199" s="173"/>
      <c r="L199" s="169"/>
      <c r="M199" s="174"/>
      <c r="N199" s="175"/>
      <c r="O199" s="175"/>
      <c r="P199" s="175"/>
      <c r="Q199" s="175"/>
      <c r="R199" s="175"/>
      <c r="S199" s="175"/>
      <c r="T199" s="176"/>
      <c r="AT199" s="170" t="s">
        <v>201</v>
      </c>
      <c r="AU199" s="170" t="s">
        <v>87</v>
      </c>
      <c r="AV199" s="12" t="s">
        <v>87</v>
      </c>
      <c r="AW199" s="12" t="s">
        <v>32</v>
      </c>
      <c r="AX199" s="12" t="s">
        <v>77</v>
      </c>
      <c r="AY199" s="170" t="s">
        <v>121</v>
      </c>
    </row>
    <row r="200" spans="2:65" s="13" customFormat="1">
      <c r="B200" s="177"/>
      <c r="D200" s="163" t="s">
        <v>201</v>
      </c>
      <c r="E200" s="178" t="s">
        <v>1</v>
      </c>
      <c r="F200" s="179" t="s">
        <v>208</v>
      </c>
      <c r="H200" s="180">
        <v>785</v>
      </c>
      <c r="I200" s="181"/>
      <c r="L200" s="177"/>
      <c r="M200" s="182"/>
      <c r="N200" s="183"/>
      <c r="O200" s="183"/>
      <c r="P200" s="183"/>
      <c r="Q200" s="183"/>
      <c r="R200" s="183"/>
      <c r="S200" s="183"/>
      <c r="T200" s="184"/>
      <c r="AT200" s="178" t="s">
        <v>201</v>
      </c>
      <c r="AU200" s="178" t="s">
        <v>87</v>
      </c>
      <c r="AV200" s="13" t="s">
        <v>140</v>
      </c>
      <c r="AW200" s="13" t="s">
        <v>32</v>
      </c>
      <c r="AX200" s="13" t="s">
        <v>85</v>
      </c>
      <c r="AY200" s="178" t="s">
        <v>121</v>
      </c>
    </row>
    <row r="201" spans="2:65" s="1" customFormat="1" ht="24" customHeight="1">
      <c r="B201" s="149"/>
      <c r="C201" s="150" t="s">
        <v>151</v>
      </c>
      <c r="D201" s="150" t="s">
        <v>124</v>
      </c>
      <c r="E201" s="151" t="s">
        <v>262</v>
      </c>
      <c r="F201" s="152" t="s">
        <v>263</v>
      </c>
      <c r="G201" s="153" t="s">
        <v>199</v>
      </c>
      <c r="H201" s="154">
        <v>96.24</v>
      </c>
      <c r="I201" s="155"/>
      <c r="J201" s="156">
        <f>ROUND(I201*H201,2)</f>
        <v>0</v>
      </c>
      <c r="K201" s="152" t="s">
        <v>1</v>
      </c>
      <c r="L201" s="31"/>
      <c r="M201" s="157" t="s">
        <v>1</v>
      </c>
      <c r="N201" s="158" t="s">
        <v>42</v>
      </c>
      <c r="O201" s="54"/>
      <c r="P201" s="159">
        <f>O201*H201</f>
        <v>0</v>
      </c>
      <c r="Q201" s="159">
        <v>7.0000000000000001E-3</v>
      </c>
      <c r="R201" s="159">
        <f>Q201*H201</f>
        <v>0.67367999999999995</v>
      </c>
      <c r="S201" s="159">
        <v>0</v>
      </c>
      <c r="T201" s="160">
        <f>S201*H201</f>
        <v>0</v>
      </c>
      <c r="AR201" s="161" t="s">
        <v>140</v>
      </c>
      <c r="AT201" s="161" t="s">
        <v>124</v>
      </c>
      <c r="AU201" s="161" t="s">
        <v>87</v>
      </c>
      <c r="AY201" s="16" t="s">
        <v>121</v>
      </c>
      <c r="BE201" s="162">
        <f>IF(N201="základní",J201,0)</f>
        <v>0</v>
      </c>
      <c r="BF201" s="162">
        <f>IF(N201="snížená",J201,0)</f>
        <v>0</v>
      </c>
      <c r="BG201" s="162">
        <f>IF(N201="zákl. přenesená",J201,0)</f>
        <v>0</v>
      </c>
      <c r="BH201" s="162">
        <f>IF(N201="sníž. přenesená",J201,0)</f>
        <v>0</v>
      </c>
      <c r="BI201" s="162">
        <f>IF(N201="nulová",J201,0)</f>
        <v>0</v>
      </c>
      <c r="BJ201" s="16" t="s">
        <v>85</v>
      </c>
      <c r="BK201" s="162">
        <f>ROUND(I201*H201,2)</f>
        <v>0</v>
      </c>
      <c r="BL201" s="16" t="s">
        <v>140</v>
      </c>
      <c r="BM201" s="161" t="s">
        <v>264</v>
      </c>
    </row>
    <row r="202" spans="2:65" s="12" customFormat="1">
      <c r="B202" s="169"/>
      <c r="D202" s="163" t="s">
        <v>201</v>
      </c>
      <c r="E202" s="170" t="s">
        <v>1</v>
      </c>
      <c r="F202" s="171" t="s">
        <v>265</v>
      </c>
      <c r="H202" s="172">
        <v>4.8</v>
      </c>
      <c r="I202" s="173"/>
      <c r="L202" s="169"/>
      <c r="M202" s="174"/>
      <c r="N202" s="175"/>
      <c r="O202" s="175"/>
      <c r="P202" s="175"/>
      <c r="Q202" s="175"/>
      <c r="R202" s="175"/>
      <c r="S202" s="175"/>
      <c r="T202" s="176"/>
      <c r="AT202" s="170" t="s">
        <v>201</v>
      </c>
      <c r="AU202" s="170" t="s">
        <v>87</v>
      </c>
      <c r="AV202" s="12" t="s">
        <v>87</v>
      </c>
      <c r="AW202" s="12" t="s">
        <v>32</v>
      </c>
      <c r="AX202" s="12" t="s">
        <v>77</v>
      </c>
      <c r="AY202" s="170" t="s">
        <v>121</v>
      </c>
    </row>
    <row r="203" spans="2:65" s="12" customFormat="1">
      <c r="B203" s="169"/>
      <c r="D203" s="163" t="s">
        <v>201</v>
      </c>
      <c r="E203" s="170" t="s">
        <v>1</v>
      </c>
      <c r="F203" s="171" t="s">
        <v>266</v>
      </c>
      <c r="H203" s="172">
        <v>7.5</v>
      </c>
      <c r="I203" s="173"/>
      <c r="L203" s="169"/>
      <c r="M203" s="174"/>
      <c r="N203" s="175"/>
      <c r="O203" s="175"/>
      <c r="P203" s="175"/>
      <c r="Q203" s="175"/>
      <c r="R203" s="175"/>
      <c r="S203" s="175"/>
      <c r="T203" s="176"/>
      <c r="AT203" s="170" t="s">
        <v>201</v>
      </c>
      <c r="AU203" s="170" t="s">
        <v>87</v>
      </c>
      <c r="AV203" s="12" t="s">
        <v>87</v>
      </c>
      <c r="AW203" s="12" t="s">
        <v>32</v>
      </c>
      <c r="AX203" s="12" t="s">
        <v>77</v>
      </c>
      <c r="AY203" s="170" t="s">
        <v>121</v>
      </c>
    </row>
    <row r="204" spans="2:65" s="12" customFormat="1">
      <c r="B204" s="169"/>
      <c r="D204" s="163" t="s">
        <v>201</v>
      </c>
      <c r="E204" s="170" t="s">
        <v>1</v>
      </c>
      <c r="F204" s="171" t="s">
        <v>267</v>
      </c>
      <c r="H204" s="172">
        <v>7.2</v>
      </c>
      <c r="I204" s="173"/>
      <c r="L204" s="169"/>
      <c r="M204" s="174"/>
      <c r="N204" s="175"/>
      <c r="O204" s="175"/>
      <c r="P204" s="175"/>
      <c r="Q204" s="175"/>
      <c r="R204" s="175"/>
      <c r="S204" s="175"/>
      <c r="T204" s="176"/>
      <c r="AT204" s="170" t="s">
        <v>201</v>
      </c>
      <c r="AU204" s="170" t="s">
        <v>87</v>
      </c>
      <c r="AV204" s="12" t="s">
        <v>87</v>
      </c>
      <c r="AW204" s="12" t="s">
        <v>32</v>
      </c>
      <c r="AX204" s="12" t="s">
        <v>77</v>
      </c>
      <c r="AY204" s="170" t="s">
        <v>121</v>
      </c>
    </row>
    <row r="205" spans="2:65" s="12" customFormat="1">
      <c r="B205" s="169"/>
      <c r="D205" s="163" t="s">
        <v>201</v>
      </c>
      <c r="E205" s="170" t="s">
        <v>1</v>
      </c>
      <c r="F205" s="171" t="s">
        <v>268</v>
      </c>
      <c r="H205" s="172">
        <v>5.85</v>
      </c>
      <c r="I205" s="173"/>
      <c r="L205" s="169"/>
      <c r="M205" s="174"/>
      <c r="N205" s="175"/>
      <c r="O205" s="175"/>
      <c r="P205" s="175"/>
      <c r="Q205" s="175"/>
      <c r="R205" s="175"/>
      <c r="S205" s="175"/>
      <c r="T205" s="176"/>
      <c r="AT205" s="170" t="s">
        <v>201</v>
      </c>
      <c r="AU205" s="170" t="s">
        <v>87</v>
      </c>
      <c r="AV205" s="12" t="s">
        <v>87</v>
      </c>
      <c r="AW205" s="12" t="s">
        <v>32</v>
      </c>
      <c r="AX205" s="12" t="s">
        <v>77</v>
      </c>
      <c r="AY205" s="170" t="s">
        <v>121</v>
      </c>
    </row>
    <row r="206" spans="2:65" s="14" customFormat="1">
      <c r="B206" s="185"/>
      <c r="D206" s="163" t="s">
        <v>201</v>
      </c>
      <c r="E206" s="186" t="s">
        <v>1</v>
      </c>
      <c r="F206" s="187" t="s">
        <v>226</v>
      </c>
      <c r="H206" s="188">
        <v>25.35</v>
      </c>
      <c r="I206" s="189"/>
      <c r="L206" s="185"/>
      <c r="M206" s="190"/>
      <c r="N206" s="191"/>
      <c r="O206" s="191"/>
      <c r="P206" s="191"/>
      <c r="Q206" s="191"/>
      <c r="R206" s="191"/>
      <c r="S206" s="191"/>
      <c r="T206" s="192"/>
      <c r="AT206" s="186" t="s">
        <v>201</v>
      </c>
      <c r="AU206" s="186" t="s">
        <v>87</v>
      </c>
      <c r="AV206" s="14" t="s">
        <v>136</v>
      </c>
      <c r="AW206" s="14" t="s">
        <v>32</v>
      </c>
      <c r="AX206" s="14" t="s">
        <v>77</v>
      </c>
      <c r="AY206" s="186" t="s">
        <v>121</v>
      </c>
    </row>
    <row r="207" spans="2:65" s="12" customFormat="1">
      <c r="B207" s="169"/>
      <c r="D207" s="163" t="s">
        <v>201</v>
      </c>
      <c r="E207" s="170" t="s">
        <v>1</v>
      </c>
      <c r="F207" s="171" t="s">
        <v>269</v>
      </c>
      <c r="H207" s="172">
        <v>4.7249999999999996</v>
      </c>
      <c r="I207" s="173"/>
      <c r="L207" s="169"/>
      <c r="M207" s="174"/>
      <c r="N207" s="175"/>
      <c r="O207" s="175"/>
      <c r="P207" s="175"/>
      <c r="Q207" s="175"/>
      <c r="R207" s="175"/>
      <c r="S207" s="175"/>
      <c r="T207" s="176"/>
      <c r="AT207" s="170" t="s">
        <v>201</v>
      </c>
      <c r="AU207" s="170" t="s">
        <v>87</v>
      </c>
      <c r="AV207" s="12" t="s">
        <v>87</v>
      </c>
      <c r="AW207" s="12" t="s">
        <v>32</v>
      </c>
      <c r="AX207" s="12" t="s">
        <v>77</v>
      </c>
      <c r="AY207" s="170" t="s">
        <v>121</v>
      </c>
    </row>
    <row r="208" spans="2:65" s="12" customFormat="1">
      <c r="B208" s="169"/>
      <c r="D208" s="163" t="s">
        <v>201</v>
      </c>
      <c r="E208" s="170" t="s">
        <v>1</v>
      </c>
      <c r="F208" s="171" t="s">
        <v>270</v>
      </c>
      <c r="H208" s="172">
        <v>5.4</v>
      </c>
      <c r="I208" s="173"/>
      <c r="L208" s="169"/>
      <c r="M208" s="174"/>
      <c r="N208" s="175"/>
      <c r="O208" s="175"/>
      <c r="P208" s="175"/>
      <c r="Q208" s="175"/>
      <c r="R208" s="175"/>
      <c r="S208" s="175"/>
      <c r="T208" s="176"/>
      <c r="AT208" s="170" t="s">
        <v>201</v>
      </c>
      <c r="AU208" s="170" t="s">
        <v>87</v>
      </c>
      <c r="AV208" s="12" t="s">
        <v>87</v>
      </c>
      <c r="AW208" s="12" t="s">
        <v>32</v>
      </c>
      <c r="AX208" s="12" t="s">
        <v>77</v>
      </c>
      <c r="AY208" s="170" t="s">
        <v>121</v>
      </c>
    </row>
    <row r="209" spans="2:51" s="12" customFormat="1">
      <c r="B209" s="169"/>
      <c r="D209" s="163" t="s">
        <v>201</v>
      </c>
      <c r="E209" s="170" t="s">
        <v>1</v>
      </c>
      <c r="F209" s="171" t="s">
        <v>271</v>
      </c>
      <c r="H209" s="172">
        <v>2.25</v>
      </c>
      <c r="I209" s="173"/>
      <c r="L209" s="169"/>
      <c r="M209" s="174"/>
      <c r="N209" s="175"/>
      <c r="O209" s="175"/>
      <c r="P209" s="175"/>
      <c r="Q209" s="175"/>
      <c r="R209" s="175"/>
      <c r="S209" s="175"/>
      <c r="T209" s="176"/>
      <c r="AT209" s="170" t="s">
        <v>201</v>
      </c>
      <c r="AU209" s="170" t="s">
        <v>87</v>
      </c>
      <c r="AV209" s="12" t="s">
        <v>87</v>
      </c>
      <c r="AW209" s="12" t="s">
        <v>32</v>
      </c>
      <c r="AX209" s="12" t="s">
        <v>77</v>
      </c>
      <c r="AY209" s="170" t="s">
        <v>121</v>
      </c>
    </row>
    <row r="210" spans="2:51" s="12" customFormat="1">
      <c r="B210" s="169"/>
      <c r="D210" s="163" t="s">
        <v>201</v>
      </c>
      <c r="E210" s="170" t="s">
        <v>1</v>
      </c>
      <c r="F210" s="171" t="s">
        <v>272</v>
      </c>
      <c r="H210" s="172">
        <v>11.55</v>
      </c>
      <c r="I210" s="173"/>
      <c r="L210" s="169"/>
      <c r="M210" s="174"/>
      <c r="N210" s="175"/>
      <c r="O210" s="175"/>
      <c r="P210" s="175"/>
      <c r="Q210" s="175"/>
      <c r="R210" s="175"/>
      <c r="S210" s="175"/>
      <c r="T210" s="176"/>
      <c r="AT210" s="170" t="s">
        <v>201</v>
      </c>
      <c r="AU210" s="170" t="s">
        <v>87</v>
      </c>
      <c r="AV210" s="12" t="s">
        <v>87</v>
      </c>
      <c r="AW210" s="12" t="s">
        <v>32</v>
      </c>
      <c r="AX210" s="12" t="s">
        <v>77</v>
      </c>
      <c r="AY210" s="170" t="s">
        <v>121</v>
      </c>
    </row>
    <row r="211" spans="2:51" s="12" customFormat="1">
      <c r="B211" s="169"/>
      <c r="D211" s="163" t="s">
        <v>201</v>
      </c>
      <c r="E211" s="170" t="s">
        <v>1</v>
      </c>
      <c r="F211" s="171" t="s">
        <v>273</v>
      </c>
      <c r="H211" s="172">
        <v>0.9</v>
      </c>
      <c r="I211" s="173"/>
      <c r="L211" s="169"/>
      <c r="M211" s="174"/>
      <c r="N211" s="175"/>
      <c r="O211" s="175"/>
      <c r="P211" s="175"/>
      <c r="Q211" s="175"/>
      <c r="R211" s="175"/>
      <c r="S211" s="175"/>
      <c r="T211" s="176"/>
      <c r="AT211" s="170" t="s">
        <v>201</v>
      </c>
      <c r="AU211" s="170" t="s">
        <v>87</v>
      </c>
      <c r="AV211" s="12" t="s">
        <v>87</v>
      </c>
      <c r="AW211" s="12" t="s">
        <v>32</v>
      </c>
      <c r="AX211" s="12" t="s">
        <v>77</v>
      </c>
      <c r="AY211" s="170" t="s">
        <v>121</v>
      </c>
    </row>
    <row r="212" spans="2:51" s="14" customFormat="1">
      <c r="B212" s="185"/>
      <c r="D212" s="163" t="s">
        <v>201</v>
      </c>
      <c r="E212" s="186" t="s">
        <v>1</v>
      </c>
      <c r="F212" s="187" t="s">
        <v>232</v>
      </c>
      <c r="H212" s="188">
        <v>24.824999999999999</v>
      </c>
      <c r="I212" s="189"/>
      <c r="L212" s="185"/>
      <c r="M212" s="190"/>
      <c r="N212" s="191"/>
      <c r="O212" s="191"/>
      <c r="P212" s="191"/>
      <c r="Q212" s="191"/>
      <c r="R212" s="191"/>
      <c r="S212" s="191"/>
      <c r="T212" s="192"/>
      <c r="AT212" s="186" t="s">
        <v>201</v>
      </c>
      <c r="AU212" s="186" t="s">
        <v>87</v>
      </c>
      <c r="AV212" s="14" t="s">
        <v>136</v>
      </c>
      <c r="AW212" s="14" t="s">
        <v>32</v>
      </c>
      <c r="AX212" s="14" t="s">
        <v>77</v>
      </c>
      <c r="AY212" s="186" t="s">
        <v>121</v>
      </c>
    </row>
    <row r="213" spans="2:51" s="12" customFormat="1">
      <c r="B213" s="169"/>
      <c r="D213" s="163" t="s">
        <v>201</v>
      </c>
      <c r="E213" s="170" t="s">
        <v>1</v>
      </c>
      <c r="F213" s="171" t="s">
        <v>274</v>
      </c>
      <c r="H213" s="172">
        <v>11.7</v>
      </c>
      <c r="I213" s="173"/>
      <c r="L213" s="169"/>
      <c r="M213" s="174"/>
      <c r="N213" s="175"/>
      <c r="O213" s="175"/>
      <c r="P213" s="175"/>
      <c r="Q213" s="175"/>
      <c r="R213" s="175"/>
      <c r="S213" s="175"/>
      <c r="T213" s="176"/>
      <c r="AT213" s="170" t="s">
        <v>201</v>
      </c>
      <c r="AU213" s="170" t="s">
        <v>87</v>
      </c>
      <c r="AV213" s="12" t="s">
        <v>87</v>
      </c>
      <c r="AW213" s="12" t="s">
        <v>32</v>
      </c>
      <c r="AX213" s="12" t="s">
        <v>77</v>
      </c>
      <c r="AY213" s="170" t="s">
        <v>121</v>
      </c>
    </row>
    <row r="214" spans="2:51" s="12" customFormat="1">
      <c r="B214" s="169"/>
      <c r="D214" s="163" t="s">
        <v>201</v>
      </c>
      <c r="E214" s="170" t="s">
        <v>1</v>
      </c>
      <c r="F214" s="171" t="s">
        <v>275</v>
      </c>
      <c r="H214" s="172">
        <v>3.6</v>
      </c>
      <c r="I214" s="173"/>
      <c r="L214" s="169"/>
      <c r="M214" s="174"/>
      <c r="N214" s="175"/>
      <c r="O214" s="175"/>
      <c r="P214" s="175"/>
      <c r="Q214" s="175"/>
      <c r="R214" s="175"/>
      <c r="S214" s="175"/>
      <c r="T214" s="176"/>
      <c r="AT214" s="170" t="s">
        <v>201</v>
      </c>
      <c r="AU214" s="170" t="s">
        <v>87</v>
      </c>
      <c r="AV214" s="12" t="s">
        <v>87</v>
      </c>
      <c r="AW214" s="12" t="s">
        <v>32</v>
      </c>
      <c r="AX214" s="12" t="s">
        <v>77</v>
      </c>
      <c r="AY214" s="170" t="s">
        <v>121</v>
      </c>
    </row>
    <row r="215" spans="2:51" s="12" customFormat="1">
      <c r="B215" s="169"/>
      <c r="D215" s="163" t="s">
        <v>201</v>
      </c>
      <c r="E215" s="170" t="s">
        <v>1</v>
      </c>
      <c r="F215" s="171" t="s">
        <v>276</v>
      </c>
      <c r="H215" s="172">
        <v>3.6</v>
      </c>
      <c r="I215" s="173"/>
      <c r="L215" s="169"/>
      <c r="M215" s="174"/>
      <c r="N215" s="175"/>
      <c r="O215" s="175"/>
      <c r="P215" s="175"/>
      <c r="Q215" s="175"/>
      <c r="R215" s="175"/>
      <c r="S215" s="175"/>
      <c r="T215" s="176"/>
      <c r="AT215" s="170" t="s">
        <v>201</v>
      </c>
      <c r="AU215" s="170" t="s">
        <v>87</v>
      </c>
      <c r="AV215" s="12" t="s">
        <v>87</v>
      </c>
      <c r="AW215" s="12" t="s">
        <v>32</v>
      </c>
      <c r="AX215" s="12" t="s">
        <v>77</v>
      </c>
      <c r="AY215" s="170" t="s">
        <v>121</v>
      </c>
    </row>
    <row r="216" spans="2:51" s="14" customFormat="1">
      <c r="B216" s="185"/>
      <c r="D216" s="163" t="s">
        <v>201</v>
      </c>
      <c r="E216" s="186" t="s">
        <v>1</v>
      </c>
      <c r="F216" s="187" t="s">
        <v>233</v>
      </c>
      <c r="H216" s="188">
        <v>18.899999999999999</v>
      </c>
      <c r="I216" s="189"/>
      <c r="L216" s="185"/>
      <c r="M216" s="190"/>
      <c r="N216" s="191"/>
      <c r="O216" s="191"/>
      <c r="P216" s="191"/>
      <c r="Q216" s="191"/>
      <c r="R216" s="191"/>
      <c r="S216" s="191"/>
      <c r="T216" s="192"/>
      <c r="AT216" s="186" t="s">
        <v>201</v>
      </c>
      <c r="AU216" s="186" t="s">
        <v>87</v>
      </c>
      <c r="AV216" s="14" t="s">
        <v>136</v>
      </c>
      <c r="AW216" s="14" t="s">
        <v>32</v>
      </c>
      <c r="AX216" s="14" t="s">
        <v>77</v>
      </c>
      <c r="AY216" s="186" t="s">
        <v>121</v>
      </c>
    </row>
    <row r="217" spans="2:51" s="12" customFormat="1">
      <c r="B217" s="169"/>
      <c r="D217" s="163" t="s">
        <v>201</v>
      </c>
      <c r="E217" s="170" t="s">
        <v>1</v>
      </c>
      <c r="F217" s="171" t="s">
        <v>277</v>
      </c>
      <c r="H217" s="172">
        <v>1.8</v>
      </c>
      <c r="I217" s="173"/>
      <c r="L217" s="169"/>
      <c r="M217" s="174"/>
      <c r="N217" s="175"/>
      <c r="O217" s="175"/>
      <c r="P217" s="175"/>
      <c r="Q217" s="175"/>
      <c r="R217" s="175"/>
      <c r="S217" s="175"/>
      <c r="T217" s="176"/>
      <c r="AT217" s="170" t="s">
        <v>201</v>
      </c>
      <c r="AU217" s="170" t="s">
        <v>87</v>
      </c>
      <c r="AV217" s="12" t="s">
        <v>87</v>
      </c>
      <c r="AW217" s="12" t="s">
        <v>32</v>
      </c>
      <c r="AX217" s="12" t="s">
        <v>77</v>
      </c>
      <c r="AY217" s="170" t="s">
        <v>121</v>
      </c>
    </row>
    <row r="218" spans="2:51" s="12" customFormat="1">
      <c r="B218" s="169"/>
      <c r="D218" s="163" t="s">
        <v>201</v>
      </c>
      <c r="E218" s="170" t="s">
        <v>1</v>
      </c>
      <c r="F218" s="171" t="s">
        <v>278</v>
      </c>
      <c r="H218" s="172">
        <v>2.1</v>
      </c>
      <c r="I218" s="173"/>
      <c r="L218" s="169"/>
      <c r="M218" s="174"/>
      <c r="N218" s="175"/>
      <c r="O218" s="175"/>
      <c r="P218" s="175"/>
      <c r="Q218" s="175"/>
      <c r="R218" s="175"/>
      <c r="S218" s="175"/>
      <c r="T218" s="176"/>
      <c r="AT218" s="170" t="s">
        <v>201</v>
      </c>
      <c r="AU218" s="170" t="s">
        <v>87</v>
      </c>
      <c r="AV218" s="12" t="s">
        <v>87</v>
      </c>
      <c r="AW218" s="12" t="s">
        <v>32</v>
      </c>
      <c r="AX218" s="12" t="s">
        <v>77</v>
      </c>
      <c r="AY218" s="170" t="s">
        <v>121</v>
      </c>
    </row>
    <row r="219" spans="2:51" s="12" customFormat="1">
      <c r="B219" s="169"/>
      <c r="D219" s="163" t="s">
        <v>201</v>
      </c>
      <c r="E219" s="170" t="s">
        <v>1</v>
      </c>
      <c r="F219" s="171" t="s">
        <v>279</v>
      </c>
      <c r="H219" s="172">
        <v>2.0249999999999999</v>
      </c>
      <c r="I219" s="173"/>
      <c r="L219" s="169"/>
      <c r="M219" s="174"/>
      <c r="N219" s="175"/>
      <c r="O219" s="175"/>
      <c r="P219" s="175"/>
      <c r="Q219" s="175"/>
      <c r="R219" s="175"/>
      <c r="S219" s="175"/>
      <c r="T219" s="176"/>
      <c r="AT219" s="170" t="s">
        <v>201</v>
      </c>
      <c r="AU219" s="170" t="s">
        <v>87</v>
      </c>
      <c r="AV219" s="12" t="s">
        <v>87</v>
      </c>
      <c r="AW219" s="12" t="s">
        <v>32</v>
      </c>
      <c r="AX219" s="12" t="s">
        <v>77</v>
      </c>
      <c r="AY219" s="170" t="s">
        <v>121</v>
      </c>
    </row>
    <row r="220" spans="2:51" s="12" customFormat="1">
      <c r="B220" s="169"/>
      <c r="D220" s="163" t="s">
        <v>201</v>
      </c>
      <c r="E220" s="170" t="s">
        <v>1</v>
      </c>
      <c r="F220" s="171" t="s">
        <v>280</v>
      </c>
      <c r="H220" s="172">
        <v>1.5</v>
      </c>
      <c r="I220" s="173"/>
      <c r="L220" s="169"/>
      <c r="M220" s="174"/>
      <c r="N220" s="175"/>
      <c r="O220" s="175"/>
      <c r="P220" s="175"/>
      <c r="Q220" s="175"/>
      <c r="R220" s="175"/>
      <c r="S220" s="175"/>
      <c r="T220" s="176"/>
      <c r="AT220" s="170" t="s">
        <v>201</v>
      </c>
      <c r="AU220" s="170" t="s">
        <v>87</v>
      </c>
      <c r="AV220" s="12" t="s">
        <v>87</v>
      </c>
      <c r="AW220" s="12" t="s">
        <v>32</v>
      </c>
      <c r="AX220" s="12" t="s">
        <v>77</v>
      </c>
      <c r="AY220" s="170" t="s">
        <v>121</v>
      </c>
    </row>
    <row r="221" spans="2:51" s="14" customFormat="1">
      <c r="B221" s="185"/>
      <c r="D221" s="163" t="s">
        <v>201</v>
      </c>
      <c r="E221" s="186" t="s">
        <v>1</v>
      </c>
      <c r="F221" s="187" t="s">
        <v>236</v>
      </c>
      <c r="H221" s="188">
        <v>7.4250000000000007</v>
      </c>
      <c r="I221" s="189"/>
      <c r="L221" s="185"/>
      <c r="M221" s="190"/>
      <c r="N221" s="191"/>
      <c r="O221" s="191"/>
      <c r="P221" s="191"/>
      <c r="Q221" s="191"/>
      <c r="R221" s="191"/>
      <c r="S221" s="191"/>
      <c r="T221" s="192"/>
      <c r="AT221" s="186" t="s">
        <v>201</v>
      </c>
      <c r="AU221" s="186" t="s">
        <v>87</v>
      </c>
      <c r="AV221" s="14" t="s">
        <v>136</v>
      </c>
      <c r="AW221" s="14" t="s">
        <v>32</v>
      </c>
      <c r="AX221" s="14" t="s">
        <v>77</v>
      </c>
      <c r="AY221" s="186" t="s">
        <v>121</v>
      </c>
    </row>
    <row r="222" spans="2:51" s="12" customFormat="1">
      <c r="B222" s="169"/>
      <c r="D222" s="163" t="s">
        <v>201</v>
      </c>
      <c r="E222" s="170" t="s">
        <v>1</v>
      </c>
      <c r="F222" s="171" t="s">
        <v>277</v>
      </c>
      <c r="H222" s="172">
        <v>1.8</v>
      </c>
      <c r="I222" s="173"/>
      <c r="L222" s="169"/>
      <c r="M222" s="174"/>
      <c r="N222" s="175"/>
      <c r="O222" s="175"/>
      <c r="P222" s="175"/>
      <c r="Q222" s="175"/>
      <c r="R222" s="175"/>
      <c r="S222" s="175"/>
      <c r="T222" s="176"/>
      <c r="AT222" s="170" t="s">
        <v>201</v>
      </c>
      <c r="AU222" s="170" t="s">
        <v>87</v>
      </c>
      <c r="AV222" s="12" t="s">
        <v>87</v>
      </c>
      <c r="AW222" s="12" t="s">
        <v>32</v>
      </c>
      <c r="AX222" s="12" t="s">
        <v>77</v>
      </c>
      <c r="AY222" s="170" t="s">
        <v>121</v>
      </c>
    </row>
    <row r="223" spans="2:51" s="12" customFormat="1">
      <c r="B223" s="169"/>
      <c r="D223" s="163" t="s">
        <v>201</v>
      </c>
      <c r="E223" s="170" t="s">
        <v>1</v>
      </c>
      <c r="F223" s="171" t="s">
        <v>281</v>
      </c>
      <c r="H223" s="172">
        <v>4.05</v>
      </c>
      <c r="I223" s="173"/>
      <c r="L223" s="169"/>
      <c r="M223" s="174"/>
      <c r="N223" s="175"/>
      <c r="O223" s="175"/>
      <c r="P223" s="175"/>
      <c r="Q223" s="175"/>
      <c r="R223" s="175"/>
      <c r="S223" s="175"/>
      <c r="T223" s="176"/>
      <c r="AT223" s="170" t="s">
        <v>201</v>
      </c>
      <c r="AU223" s="170" t="s">
        <v>87</v>
      </c>
      <c r="AV223" s="12" t="s">
        <v>87</v>
      </c>
      <c r="AW223" s="12" t="s">
        <v>32</v>
      </c>
      <c r="AX223" s="12" t="s">
        <v>77</v>
      </c>
      <c r="AY223" s="170" t="s">
        <v>121</v>
      </c>
    </row>
    <row r="224" spans="2:51" s="14" customFormat="1">
      <c r="B224" s="185"/>
      <c r="D224" s="163" t="s">
        <v>201</v>
      </c>
      <c r="E224" s="186" t="s">
        <v>1</v>
      </c>
      <c r="F224" s="187" t="s">
        <v>239</v>
      </c>
      <c r="H224" s="188">
        <v>5.85</v>
      </c>
      <c r="I224" s="189"/>
      <c r="L224" s="185"/>
      <c r="M224" s="190"/>
      <c r="N224" s="191"/>
      <c r="O224" s="191"/>
      <c r="P224" s="191"/>
      <c r="Q224" s="191"/>
      <c r="R224" s="191"/>
      <c r="S224" s="191"/>
      <c r="T224" s="192"/>
      <c r="AT224" s="186" t="s">
        <v>201</v>
      </c>
      <c r="AU224" s="186" t="s">
        <v>87</v>
      </c>
      <c r="AV224" s="14" t="s">
        <v>136</v>
      </c>
      <c r="AW224" s="14" t="s">
        <v>32</v>
      </c>
      <c r="AX224" s="14" t="s">
        <v>77</v>
      </c>
      <c r="AY224" s="186" t="s">
        <v>121</v>
      </c>
    </row>
    <row r="225" spans="2:65" s="12" customFormat="1">
      <c r="B225" s="169"/>
      <c r="D225" s="163" t="s">
        <v>201</v>
      </c>
      <c r="E225" s="170" t="s">
        <v>1</v>
      </c>
      <c r="F225" s="171" t="s">
        <v>282</v>
      </c>
      <c r="H225" s="172">
        <v>1.35</v>
      </c>
      <c r="I225" s="173"/>
      <c r="L225" s="169"/>
      <c r="M225" s="174"/>
      <c r="N225" s="175"/>
      <c r="O225" s="175"/>
      <c r="P225" s="175"/>
      <c r="Q225" s="175"/>
      <c r="R225" s="175"/>
      <c r="S225" s="175"/>
      <c r="T225" s="176"/>
      <c r="AT225" s="170" t="s">
        <v>201</v>
      </c>
      <c r="AU225" s="170" t="s">
        <v>87</v>
      </c>
      <c r="AV225" s="12" t="s">
        <v>87</v>
      </c>
      <c r="AW225" s="12" t="s">
        <v>32</v>
      </c>
      <c r="AX225" s="12" t="s">
        <v>77</v>
      </c>
      <c r="AY225" s="170" t="s">
        <v>121</v>
      </c>
    </row>
    <row r="226" spans="2:65" s="12" customFormat="1">
      <c r="B226" s="169"/>
      <c r="D226" s="163" t="s">
        <v>201</v>
      </c>
      <c r="E226" s="170" t="s">
        <v>1</v>
      </c>
      <c r="F226" s="171" t="s">
        <v>283</v>
      </c>
      <c r="H226" s="172">
        <v>3.9</v>
      </c>
      <c r="I226" s="173"/>
      <c r="L226" s="169"/>
      <c r="M226" s="174"/>
      <c r="N226" s="175"/>
      <c r="O226" s="175"/>
      <c r="P226" s="175"/>
      <c r="Q226" s="175"/>
      <c r="R226" s="175"/>
      <c r="S226" s="175"/>
      <c r="T226" s="176"/>
      <c r="AT226" s="170" t="s">
        <v>201</v>
      </c>
      <c r="AU226" s="170" t="s">
        <v>87</v>
      </c>
      <c r="AV226" s="12" t="s">
        <v>87</v>
      </c>
      <c r="AW226" s="12" t="s">
        <v>32</v>
      </c>
      <c r="AX226" s="12" t="s">
        <v>77</v>
      </c>
      <c r="AY226" s="170" t="s">
        <v>121</v>
      </c>
    </row>
    <row r="227" spans="2:65" s="14" customFormat="1">
      <c r="B227" s="185"/>
      <c r="D227" s="163" t="s">
        <v>201</v>
      </c>
      <c r="E227" s="186" t="s">
        <v>1</v>
      </c>
      <c r="F227" s="187" t="s">
        <v>242</v>
      </c>
      <c r="H227" s="188">
        <v>5.25</v>
      </c>
      <c r="I227" s="189"/>
      <c r="L227" s="185"/>
      <c r="M227" s="190"/>
      <c r="N227" s="191"/>
      <c r="O227" s="191"/>
      <c r="P227" s="191"/>
      <c r="Q227" s="191"/>
      <c r="R227" s="191"/>
      <c r="S227" s="191"/>
      <c r="T227" s="192"/>
      <c r="AT227" s="186" t="s">
        <v>201</v>
      </c>
      <c r="AU227" s="186" t="s">
        <v>87</v>
      </c>
      <c r="AV227" s="14" t="s">
        <v>136</v>
      </c>
      <c r="AW227" s="14" t="s">
        <v>32</v>
      </c>
      <c r="AX227" s="14" t="s">
        <v>77</v>
      </c>
      <c r="AY227" s="186" t="s">
        <v>121</v>
      </c>
    </row>
    <row r="228" spans="2:65" s="12" customFormat="1">
      <c r="B228" s="169"/>
      <c r="D228" s="163" t="s">
        <v>201</v>
      </c>
      <c r="E228" s="170" t="s">
        <v>1</v>
      </c>
      <c r="F228" s="171" t="s">
        <v>284</v>
      </c>
      <c r="H228" s="172">
        <v>8.64</v>
      </c>
      <c r="I228" s="173"/>
      <c r="L228" s="169"/>
      <c r="M228" s="174"/>
      <c r="N228" s="175"/>
      <c r="O228" s="175"/>
      <c r="P228" s="175"/>
      <c r="Q228" s="175"/>
      <c r="R228" s="175"/>
      <c r="S228" s="175"/>
      <c r="T228" s="176"/>
      <c r="AT228" s="170" t="s">
        <v>201</v>
      </c>
      <c r="AU228" s="170" t="s">
        <v>87</v>
      </c>
      <c r="AV228" s="12" t="s">
        <v>87</v>
      </c>
      <c r="AW228" s="12" t="s">
        <v>32</v>
      </c>
      <c r="AX228" s="12" t="s">
        <v>77</v>
      </c>
      <c r="AY228" s="170" t="s">
        <v>121</v>
      </c>
    </row>
    <row r="229" spans="2:65" s="14" customFormat="1">
      <c r="B229" s="185"/>
      <c r="D229" s="163" t="s">
        <v>201</v>
      </c>
      <c r="E229" s="186" t="s">
        <v>1</v>
      </c>
      <c r="F229" s="187" t="s">
        <v>245</v>
      </c>
      <c r="H229" s="188">
        <v>8.64</v>
      </c>
      <c r="I229" s="189"/>
      <c r="L229" s="185"/>
      <c r="M229" s="190"/>
      <c r="N229" s="191"/>
      <c r="O229" s="191"/>
      <c r="P229" s="191"/>
      <c r="Q229" s="191"/>
      <c r="R229" s="191"/>
      <c r="S229" s="191"/>
      <c r="T229" s="192"/>
      <c r="AT229" s="186" t="s">
        <v>201</v>
      </c>
      <c r="AU229" s="186" t="s">
        <v>87</v>
      </c>
      <c r="AV229" s="14" t="s">
        <v>136</v>
      </c>
      <c r="AW229" s="14" t="s">
        <v>32</v>
      </c>
      <c r="AX229" s="14" t="s">
        <v>77</v>
      </c>
      <c r="AY229" s="186" t="s">
        <v>121</v>
      </c>
    </row>
    <row r="230" spans="2:65" s="13" customFormat="1">
      <c r="B230" s="177"/>
      <c r="D230" s="163" t="s">
        <v>201</v>
      </c>
      <c r="E230" s="178" t="s">
        <v>1</v>
      </c>
      <c r="F230" s="179" t="s">
        <v>208</v>
      </c>
      <c r="H230" s="180">
        <v>96.239999999999981</v>
      </c>
      <c r="I230" s="181"/>
      <c r="L230" s="177"/>
      <c r="M230" s="182"/>
      <c r="N230" s="183"/>
      <c r="O230" s="183"/>
      <c r="P230" s="183"/>
      <c r="Q230" s="183"/>
      <c r="R230" s="183"/>
      <c r="S230" s="183"/>
      <c r="T230" s="184"/>
      <c r="AT230" s="178" t="s">
        <v>201</v>
      </c>
      <c r="AU230" s="178" t="s">
        <v>87</v>
      </c>
      <c r="AV230" s="13" t="s">
        <v>140</v>
      </c>
      <c r="AW230" s="13" t="s">
        <v>32</v>
      </c>
      <c r="AX230" s="13" t="s">
        <v>85</v>
      </c>
      <c r="AY230" s="178" t="s">
        <v>121</v>
      </c>
    </row>
    <row r="231" spans="2:65" s="11" customFormat="1" ht="22.9" customHeight="1">
      <c r="B231" s="136"/>
      <c r="D231" s="137" t="s">
        <v>76</v>
      </c>
      <c r="E231" s="147" t="s">
        <v>146</v>
      </c>
      <c r="F231" s="147" t="s">
        <v>285</v>
      </c>
      <c r="I231" s="139"/>
      <c r="J231" s="148">
        <f>BK231</f>
        <v>0</v>
      </c>
      <c r="L231" s="136"/>
      <c r="M231" s="141"/>
      <c r="N231" s="142"/>
      <c r="O231" s="142"/>
      <c r="P231" s="143">
        <f>SUM(P232:P343)</f>
        <v>0</v>
      </c>
      <c r="Q231" s="142"/>
      <c r="R231" s="143">
        <f>SUM(R232:R343)</f>
        <v>9.9897314999999995</v>
      </c>
      <c r="S231" s="142"/>
      <c r="T231" s="144">
        <f>SUM(T232:T343)</f>
        <v>1.98</v>
      </c>
      <c r="AR231" s="137" t="s">
        <v>85</v>
      </c>
      <c r="AT231" s="145" t="s">
        <v>76</v>
      </c>
      <c r="AU231" s="145" t="s">
        <v>85</v>
      </c>
      <c r="AY231" s="137" t="s">
        <v>121</v>
      </c>
      <c r="BK231" s="146">
        <f>SUM(BK232:BK343)</f>
        <v>0</v>
      </c>
    </row>
    <row r="232" spans="2:65" s="1" customFormat="1" ht="16.5" customHeight="1">
      <c r="B232" s="149"/>
      <c r="C232" s="150" t="s">
        <v>155</v>
      </c>
      <c r="D232" s="150" t="s">
        <v>124</v>
      </c>
      <c r="E232" s="151" t="s">
        <v>286</v>
      </c>
      <c r="F232" s="152" t="s">
        <v>287</v>
      </c>
      <c r="G232" s="153" t="s">
        <v>199</v>
      </c>
      <c r="H232" s="154">
        <v>2.1749999999999998</v>
      </c>
      <c r="I232" s="155"/>
      <c r="J232" s="156">
        <f>ROUND(I232*H232,2)</f>
        <v>0</v>
      </c>
      <c r="K232" s="152" t="s">
        <v>128</v>
      </c>
      <c r="L232" s="31"/>
      <c r="M232" s="157" t="s">
        <v>1</v>
      </c>
      <c r="N232" s="158" t="s">
        <v>42</v>
      </c>
      <c r="O232" s="54"/>
      <c r="P232" s="159">
        <f>O232*H232</f>
        <v>0</v>
      </c>
      <c r="Q232" s="159">
        <v>0.04</v>
      </c>
      <c r="R232" s="159">
        <f>Q232*H232</f>
        <v>8.6999999999999994E-2</v>
      </c>
      <c r="S232" s="159">
        <v>0</v>
      </c>
      <c r="T232" s="160">
        <f>S232*H232</f>
        <v>0</v>
      </c>
      <c r="AR232" s="161" t="s">
        <v>140</v>
      </c>
      <c r="AT232" s="161" t="s">
        <v>124</v>
      </c>
      <c r="AU232" s="161" t="s">
        <v>87</v>
      </c>
      <c r="AY232" s="16" t="s">
        <v>121</v>
      </c>
      <c r="BE232" s="162">
        <f>IF(N232="základní",J232,0)</f>
        <v>0</v>
      </c>
      <c r="BF232" s="162">
        <f>IF(N232="snížená",J232,0)</f>
        <v>0</v>
      </c>
      <c r="BG232" s="162">
        <f>IF(N232="zákl. přenesená",J232,0)</f>
        <v>0</v>
      </c>
      <c r="BH232" s="162">
        <f>IF(N232="sníž. přenesená",J232,0)</f>
        <v>0</v>
      </c>
      <c r="BI232" s="162">
        <f>IF(N232="nulová",J232,0)</f>
        <v>0</v>
      </c>
      <c r="BJ232" s="16" t="s">
        <v>85</v>
      </c>
      <c r="BK232" s="162">
        <f>ROUND(I232*H232,2)</f>
        <v>0</v>
      </c>
      <c r="BL232" s="16" t="s">
        <v>140</v>
      </c>
      <c r="BM232" s="161" t="s">
        <v>288</v>
      </c>
    </row>
    <row r="233" spans="2:65" s="12" customFormat="1">
      <c r="B233" s="169"/>
      <c r="D233" s="163" t="s">
        <v>201</v>
      </c>
      <c r="E233" s="170" t="s">
        <v>1</v>
      </c>
      <c r="F233" s="171" t="s">
        <v>289</v>
      </c>
      <c r="H233" s="172">
        <v>0.32500000000000001</v>
      </c>
      <c r="I233" s="173"/>
      <c r="L233" s="169"/>
      <c r="M233" s="174"/>
      <c r="N233" s="175"/>
      <c r="O233" s="175"/>
      <c r="P233" s="175"/>
      <c r="Q233" s="175"/>
      <c r="R233" s="175"/>
      <c r="S233" s="175"/>
      <c r="T233" s="176"/>
      <c r="AT233" s="170" t="s">
        <v>201</v>
      </c>
      <c r="AU233" s="170" t="s">
        <v>87</v>
      </c>
      <c r="AV233" s="12" t="s">
        <v>87</v>
      </c>
      <c r="AW233" s="12" t="s">
        <v>32</v>
      </c>
      <c r="AX233" s="12" t="s">
        <v>77</v>
      </c>
      <c r="AY233" s="170" t="s">
        <v>121</v>
      </c>
    </row>
    <row r="234" spans="2:65" s="14" customFormat="1">
      <c r="B234" s="185"/>
      <c r="D234" s="163" t="s">
        <v>201</v>
      </c>
      <c r="E234" s="186" t="s">
        <v>1</v>
      </c>
      <c r="F234" s="187" t="s">
        <v>226</v>
      </c>
      <c r="H234" s="188">
        <v>0.32500000000000001</v>
      </c>
      <c r="I234" s="189"/>
      <c r="L234" s="185"/>
      <c r="M234" s="190"/>
      <c r="N234" s="191"/>
      <c r="O234" s="191"/>
      <c r="P234" s="191"/>
      <c r="Q234" s="191"/>
      <c r="R234" s="191"/>
      <c r="S234" s="191"/>
      <c r="T234" s="192"/>
      <c r="AT234" s="186" t="s">
        <v>201</v>
      </c>
      <c r="AU234" s="186" t="s">
        <v>87</v>
      </c>
      <c r="AV234" s="14" t="s">
        <v>136</v>
      </c>
      <c r="AW234" s="14" t="s">
        <v>32</v>
      </c>
      <c r="AX234" s="14" t="s">
        <v>77</v>
      </c>
      <c r="AY234" s="186" t="s">
        <v>121</v>
      </c>
    </row>
    <row r="235" spans="2:65" s="12" customFormat="1">
      <c r="B235" s="169"/>
      <c r="D235" s="163" t="s">
        <v>201</v>
      </c>
      <c r="E235" s="170" t="s">
        <v>1</v>
      </c>
      <c r="F235" s="171" t="s">
        <v>289</v>
      </c>
      <c r="H235" s="172">
        <v>0.32500000000000001</v>
      </c>
      <c r="I235" s="173"/>
      <c r="L235" s="169"/>
      <c r="M235" s="174"/>
      <c r="N235" s="175"/>
      <c r="O235" s="175"/>
      <c r="P235" s="175"/>
      <c r="Q235" s="175"/>
      <c r="R235" s="175"/>
      <c r="S235" s="175"/>
      <c r="T235" s="176"/>
      <c r="AT235" s="170" t="s">
        <v>201</v>
      </c>
      <c r="AU235" s="170" t="s">
        <v>87</v>
      </c>
      <c r="AV235" s="12" t="s">
        <v>87</v>
      </c>
      <c r="AW235" s="12" t="s">
        <v>32</v>
      </c>
      <c r="AX235" s="12" t="s">
        <v>77</v>
      </c>
      <c r="AY235" s="170" t="s">
        <v>121</v>
      </c>
    </row>
    <row r="236" spans="2:65" s="14" customFormat="1">
      <c r="B236" s="185"/>
      <c r="D236" s="163" t="s">
        <v>201</v>
      </c>
      <c r="E236" s="186" t="s">
        <v>1</v>
      </c>
      <c r="F236" s="187" t="s">
        <v>232</v>
      </c>
      <c r="H236" s="188">
        <v>0.32500000000000001</v>
      </c>
      <c r="I236" s="189"/>
      <c r="L236" s="185"/>
      <c r="M236" s="190"/>
      <c r="N236" s="191"/>
      <c r="O236" s="191"/>
      <c r="P236" s="191"/>
      <c r="Q236" s="191"/>
      <c r="R236" s="191"/>
      <c r="S236" s="191"/>
      <c r="T236" s="192"/>
      <c r="AT236" s="186" t="s">
        <v>201</v>
      </c>
      <c r="AU236" s="186" t="s">
        <v>87</v>
      </c>
      <c r="AV236" s="14" t="s">
        <v>136</v>
      </c>
      <c r="AW236" s="14" t="s">
        <v>32</v>
      </c>
      <c r="AX236" s="14" t="s">
        <v>77</v>
      </c>
      <c r="AY236" s="186" t="s">
        <v>121</v>
      </c>
    </row>
    <row r="237" spans="2:65" s="12" customFormat="1">
      <c r="B237" s="169"/>
      <c r="D237" s="163" t="s">
        <v>201</v>
      </c>
      <c r="E237" s="170" t="s">
        <v>1</v>
      </c>
      <c r="F237" s="171" t="s">
        <v>289</v>
      </c>
      <c r="H237" s="172">
        <v>0.32500000000000001</v>
      </c>
      <c r="I237" s="173"/>
      <c r="L237" s="169"/>
      <c r="M237" s="174"/>
      <c r="N237" s="175"/>
      <c r="O237" s="175"/>
      <c r="P237" s="175"/>
      <c r="Q237" s="175"/>
      <c r="R237" s="175"/>
      <c r="S237" s="175"/>
      <c r="T237" s="176"/>
      <c r="AT237" s="170" t="s">
        <v>201</v>
      </c>
      <c r="AU237" s="170" t="s">
        <v>87</v>
      </c>
      <c r="AV237" s="12" t="s">
        <v>87</v>
      </c>
      <c r="AW237" s="12" t="s">
        <v>32</v>
      </c>
      <c r="AX237" s="12" t="s">
        <v>77</v>
      </c>
      <c r="AY237" s="170" t="s">
        <v>121</v>
      </c>
    </row>
    <row r="238" spans="2:65" s="14" customFormat="1">
      <c r="B238" s="185"/>
      <c r="D238" s="163" t="s">
        <v>201</v>
      </c>
      <c r="E238" s="186" t="s">
        <v>1</v>
      </c>
      <c r="F238" s="187" t="s">
        <v>233</v>
      </c>
      <c r="H238" s="188">
        <v>0.32500000000000001</v>
      </c>
      <c r="I238" s="189"/>
      <c r="L238" s="185"/>
      <c r="M238" s="190"/>
      <c r="N238" s="191"/>
      <c r="O238" s="191"/>
      <c r="P238" s="191"/>
      <c r="Q238" s="191"/>
      <c r="R238" s="191"/>
      <c r="S238" s="191"/>
      <c r="T238" s="192"/>
      <c r="AT238" s="186" t="s">
        <v>201</v>
      </c>
      <c r="AU238" s="186" t="s">
        <v>87</v>
      </c>
      <c r="AV238" s="14" t="s">
        <v>136</v>
      </c>
      <c r="AW238" s="14" t="s">
        <v>32</v>
      </c>
      <c r="AX238" s="14" t="s">
        <v>77</v>
      </c>
      <c r="AY238" s="186" t="s">
        <v>121</v>
      </c>
    </row>
    <row r="239" spans="2:65" s="12" customFormat="1">
      <c r="B239" s="169"/>
      <c r="D239" s="163" t="s">
        <v>201</v>
      </c>
      <c r="E239" s="170" t="s">
        <v>1</v>
      </c>
      <c r="F239" s="171" t="s">
        <v>289</v>
      </c>
      <c r="H239" s="172">
        <v>0.32500000000000001</v>
      </c>
      <c r="I239" s="173"/>
      <c r="L239" s="169"/>
      <c r="M239" s="174"/>
      <c r="N239" s="175"/>
      <c r="O239" s="175"/>
      <c r="P239" s="175"/>
      <c r="Q239" s="175"/>
      <c r="R239" s="175"/>
      <c r="S239" s="175"/>
      <c r="T239" s="176"/>
      <c r="AT239" s="170" t="s">
        <v>201</v>
      </c>
      <c r="AU239" s="170" t="s">
        <v>87</v>
      </c>
      <c r="AV239" s="12" t="s">
        <v>87</v>
      </c>
      <c r="AW239" s="12" t="s">
        <v>32</v>
      </c>
      <c r="AX239" s="12" t="s">
        <v>77</v>
      </c>
      <c r="AY239" s="170" t="s">
        <v>121</v>
      </c>
    </row>
    <row r="240" spans="2:65" s="14" customFormat="1">
      <c r="B240" s="185"/>
      <c r="D240" s="163" t="s">
        <v>201</v>
      </c>
      <c r="E240" s="186" t="s">
        <v>1</v>
      </c>
      <c r="F240" s="187" t="s">
        <v>236</v>
      </c>
      <c r="H240" s="188">
        <v>0.32500000000000001</v>
      </c>
      <c r="I240" s="189"/>
      <c r="L240" s="185"/>
      <c r="M240" s="190"/>
      <c r="N240" s="191"/>
      <c r="O240" s="191"/>
      <c r="P240" s="191"/>
      <c r="Q240" s="191"/>
      <c r="R240" s="191"/>
      <c r="S240" s="191"/>
      <c r="T240" s="192"/>
      <c r="AT240" s="186" t="s">
        <v>201</v>
      </c>
      <c r="AU240" s="186" t="s">
        <v>87</v>
      </c>
      <c r="AV240" s="14" t="s">
        <v>136</v>
      </c>
      <c r="AW240" s="14" t="s">
        <v>32</v>
      </c>
      <c r="AX240" s="14" t="s">
        <v>77</v>
      </c>
      <c r="AY240" s="186" t="s">
        <v>121</v>
      </c>
    </row>
    <row r="241" spans="2:65" s="12" customFormat="1">
      <c r="B241" s="169"/>
      <c r="D241" s="163" t="s">
        <v>201</v>
      </c>
      <c r="E241" s="170" t="s">
        <v>1</v>
      </c>
      <c r="F241" s="171" t="s">
        <v>289</v>
      </c>
      <c r="H241" s="172">
        <v>0.32500000000000001</v>
      </c>
      <c r="I241" s="173"/>
      <c r="L241" s="169"/>
      <c r="M241" s="174"/>
      <c r="N241" s="175"/>
      <c r="O241" s="175"/>
      <c r="P241" s="175"/>
      <c r="Q241" s="175"/>
      <c r="R241" s="175"/>
      <c r="S241" s="175"/>
      <c r="T241" s="176"/>
      <c r="AT241" s="170" t="s">
        <v>201</v>
      </c>
      <c r="AU241" s="170" t="s">
        <v>87</v>
      </c>
      <c r="AV241" s="12" t="s">
        <v>87</v>
      </c>
      <c r="AW241" s="12" t="s">
        <v>32</v>
      </c>
      <c r="AX241" s="12" t="s">
        <v>77</v>
      </c>
      <c r="AY241" s="170" t="s">
        <v>121</v>
      </c>
    </row>
    <row r="242" spans="2:65" s="14" customFormat="1">
      <c r="B242" s="185"/>
      <c r="D242" s="163" t="s">
        <v>201</v>
      </c>
      <c r="E242" s="186" t="s">
        <v>1</v>
      </c>
      <c r="F242" s="187" t="s">
        <v>239</v>
      </c>
      <c r="H242" s="188">
        <v>0.32500000000000001</v>
      </c>
      <c r="I242" s="189"/>
      <c r="L242" s="185"/>
      <c r="M242" s="190"/>
      <c r="N242" s="191"/>
      <c r="O242" s="191"/>
      <c r="P242" s="191"/>
      <c r="Q242" s="191"/>
      <c r="R242" s="191"/>
      <c r="S242" s="191"/>
      <c r="T242" s="192"/>
      <c r="AT242" s="186" t="s">
        <v>201</v>
      </c>
      <c r="AU242" s="186" t="s">
        <v>87</v>
      </c>
      <c r="AV242" s="14" t="s">
        <v>136</v>
      </c>
      <c r="AW242" s="14" t="s">
        <v>32</v>
      </c>
      <c r="AX242" s="14" t="s">
        <v>77</v>
      </c>
      <c r="AY242" s="186" t="s">
        <v>121</v>
      </c>
    </row>
    <row r="243" spans="2:65" s="12" customFormat="1">
      <c r="B243" s="169"/>
      <c r="D243" s="163" t="s">
        <v>201</v>
      </c>
      <c r="E243" s="170" t="s">
        <v>1</v>
      </c>
      <c r="F243" s="171" t="s">
        <v>289</v>
      </c>
      <c r="H243" s="172">
        <v>0.32500000000000001</v>
      </c>
      <c r="I243" s="173"/>
      <c r="L243" s="169"/>
      <c r="M243" s="174"/>
      <c r="N243" s="175"/>
      <c r="O243" s="175"/>
      <c r="P243" s="175"/>
      <c r="Q243" s="175"/>
      <c r="R243" s="175"/>
      <c r="S243" s="175"/>
      <c r="T243" s="176"/>
      <c r="AT243" s="170" t="s">
        <v>201</v>
      </c>
      <c r="AU243" s="170" t="s">
        <v>87</v>
      </c>
      <c r="AV243" s="12" t="s">
        <v>87</v>
      </c>
      <c r="AW243" s="12" t="s">
        <v>32</v>
      </c>
      <c r="AX243" s="12" t="s">
        <v>77</v>
      </c>
      <c r="AY243" s="170" t="s">
        <v>121</v>
      </c>
    </row>
    <row r="244" spans="2:65" s="14" customFormat="1">
      <c r="B244" s="185"/>
      <c r="D244" s="163" t="s">
        <v>201</v>
      </c>
      <c r="E244" s="186" t="s">
        <v>1</v>
      </c>
      <c r="F244" s="187" t="s">
        <v>242</v>
      </c>
      <c r="H244" s="188">
        <v>0.32500000000000001</v>
      </c>
      <c r="I244" s="189"/>
      <c r="L244" s="185"/>
      <c r="M244" s="190"/>
      <c r="N244" s="191"/>
      <c r="O244" s="191"/>
      <c r="P244" s="191"/>
      <c r="Q244" s="191"/>
      <c r="R244" s="191"/>
      <c r="S244" s="191"/>
      <c r="T244" s="192"/>
      <c r="AT244" s="186" t="s">
        <v>201</v>
      </c>
      <c r="AU244" s="186" t="s">
        <v>87</v>
      </c>
      <c r="AV244" s="14" t="s">
        <v>136</v>
      </c>
      <c r="AW244" s="14" t="s">
        <v>32</v>
      </c>
      <c r="AX244" s="14" t="s">
        <v>77</v>
      </c>
      <c r="AY244" s="186" t="s">
        <v>121</v>
      </c>
    </row>
    <row r="245" spans="2:65" s="12" customFormat="1">
      <c r="B245" s="169"/>
      <c r="D245" s="163" t="s">
        <v>201</v>
      </c>
      <c r="E245" s="170" t="s">
        <v>1</v>
      </c>
      <c r="F245" s="171" t="s">
        <v>290</v>
      </c>
      <c r="H245" s="172">
        <v>0.22500000000000001</v>
      </c>
      <c r="I245" s="173"/>
      <c r="L245" s="169"/>
      <c r="M245" s="174"/>
      <c r="N245" s="175"/>
      <c r="O245" s="175"/>
      <c r="P245" s="175"/>
      <c r="Q245" s="175"/>
      <c r="R245" s="175"/>
      <c r="S245" s="175"/>
      <c r="T245" s="176"/>
      <c r="AT245" s="170" t="s">
        <v>201</v>
      </c>
      <c r="AU245" s="170" t="s">
        <v>87</v>
      </c>
      <c r="AV245" s="12" t="s">
        <v>87</v>
      </c>
      <c r="AW245" s="12" t="s">
        <v>32</v>
      </c>
      <c r="AX245" s="12" t="s">
        <v>77</v>
      </c>
      <c r="AY245" s="170" t="s">
        <v>121</v>
      </c>
    </row>
    <row r="246" spans="2:65" s="14" customFormat="1">
      <c r="B246" s="185"/>
      <c r="D246" s="163" t="s">
        <v>201</v>
      </c>
      <c r="E246" s="186" t="s">
        <v>1</v>
      </c>
      <c r="F246" s="187" t="s">
        <v>245</v>
      </c>
      <c r="H246" s="188">
        <v>0.22500000000000001</v>
      </c>
      <c r="I246" s="189"/>
      <c r="L246" s="185"/>
      <c r="M246" s="190"/>
      <c r="N246" s="191"/>
      <c r="O246" s="191"/>
      <c r="P246" s="191"/>
      <c r="Q246" s="191"/>
      <c r="R246" s="191"/>
      <c r="S246" s="191"/>
      <c r="T246" s="192"/>
      <c r="AT246" s="186" t="s">
        <v>201</v>
      </c>
      <c r="AU246" s="186" t="s">
        <v>87</v>
      </c>
      <c r="AV246" s="14" t="s">
        <v>136</v>
      </c>
      <c r="AW246" s="14" t="s">
        <v>32</v>
      </c>
      <c r="AX246" s="14" t="s">
        <v>77</v>
      </c>
      <c r="AY246" s="186" t="s">
        <v>121</v>
      </c>
    </row>
    <row r="247" spans="2:65" s="13" customFormat="1">
      <c r="B247" s="177"/>
      <c r="D247" s="163" t="s">
        <v>201</v>
      </c>
      <c r="E247" s="178" t="s">
        <v>1</v>
      </c>
      <c r="F247" s="179" t="s">
        <v>208</v>
      </c>
      <c r="H247" s="180">
        <v>2.1749999999999998</v>
      </c>
      <c r="I247" s="181"/>
      <c r="L247" s="177"/>
      <c r="M247" s="182"/>
      <c r="N247" s="183"/>
      <c r="O247" s="183"/>
      <c r="P247" s="183"/>
      <c r="Q247" s="183"/>
      <c r="R247" s="183"/>
      <c r="S247" s="183"/>
      <c r="T247" s="184"/>
      <c r="AT247" s="178" t="s">
        <v>201</v>
      </c>
      <c r="AU247" s="178" t="s">
        <v>87</v>
      </c>
      <c r="AV247" s="13" t="s">
        <v>140</v>
      </c>
      <c r="AW247" s="13" t="s">
        <v>32</v>
      </c>
      <c r="AX247" s="13" t="s">
        <v>85</v>
      </c>
      <c r="AY247" s="178" t="s">
        <v>121</v>
      </c>
    </row>
    <row r="248" spans="2:65" s="1" customFormat="1" ht="24" customHeight="1">
      <c r="B248" s="149"/>
      <c r="C248" s="150" t="s">
        <v>161</v>
      </c>
      <c r="D248" s="150" t="s">
        <v>124</v>
      </c>
      <c r="E248" s="151" t="s">
        <v>291</v>
      </c>
      <c r="F248" s="152" t="s">
        <v>292</v>
      </c>
      <c r="G248" s="153" t="s">
        <v>199</v>
      </c>
      <c r="H248" s="154">
        <v>2.1749999999999998</v>
      </c>
      <c r="I248" s="155"/>
      <c r="J248" s="156">
        <f>ROUND(I248*H248,2)</f>
        <v>0</v>
      </c>
      <c r="K248" s="152" t="s">
        <v>128</v>
      </c>
      <c r="L248" s="31"/>
      <c r="M248" s="157" t="s">
        <v>1</v>
      </c>
      <c r="N248" s="158" t="s">
        <v>42</v>
      </c>
      <c r="O248" s="54"/>
      <c r="P248" s="159">
        <f>O248*H248</f>
        <v>0</v>
      </c>
      <c r="Q248" s="159">
        <v>4.0629999999999999E-2</v>
      </c>
      <c r="R248" s="159">
        <f>Q248*H248</f>
        <v>8.8370249999999997E-2</v>
      </c>
      <c r="S248" s="159">
        <v>0</v>
      </c>
      <c r="T248" s="160">
        <f>S248*H248</f>
        <v>0</v>
      </c>
      <c r="AR248" s="161" t="s">
        <v>140</v>
      </c>
      <c r="AT248" s="161" t="s">
        <v>124</v>
      </c>
      <c r="AU248" s="161" t="s">
        <v>87</v>
      </c>
      <c r="AY248" s="16" t="s">
        <v>121</v>
      </c>
      <c r="BE248" s="162">
        <f>IF(N248="základní",J248,0)</f>
        <v>0</v>
      </c>
      <c r="BF248" s="162">
        <f>IF(N248="snížená",J248,0)</f>
        <v>0</v>
      </c>
      <c r="BG248" s="162">
        <f>IF(N248="zákl. přenesená",J248,0)</f>
        <v>0</v>
      </c>
      <c r="BH248" s="162">
        <f>IF(N248="sníž. přenesená",J248,0)</f>
        <v>0</v>
      </c>
      <c r="BI248" s="162">
        <f>IF(N248="nulová",J248,0)</f>
        <v>0</v>
      </c>
      <c r="BJ248" s="16" t="s">
        <v>85</v>
      </c>
      <c r="BK248" s="162">
        <f>ROUND(I248*H248,2)</f>
        <v>0</v>
      </c>
      <c r="BL248" s="16" t="s">
        <v>140</v>
      </c>
      <c r="BM248" s="161" t="s">
        <v>293</v>
      </c>
    </row>
    <row r="249" spans="2:65" s="12" customFormat="1">
      <c r="B249" s="169"/>
      <c r="D249" s="163" t="s">
        <v>201</v>
      </c>
      <c r="E249" s="170" t="s">
        <v>1</v>
      </c>
      <c r="F249" s="171" t="s">
        <v>289</v>
      </c>
      <c r="H249" s="172">
        <v>0.32500000000000001</v>
      </c>
      <c r="I249" s="173"/>
      <c r="L249" s="169"/>
      <c r="M249" s="174"/>
      <c r="N249" s="175"/>
      <c r="O249" s="175"/>
      <c r="P249" s="175"/>
      <c r="Q249" s="175"/>
      <c r="R249" s="175"/>
      <c r="S249" s="175"/>
      <c r="T249" s="176"/>
      <c r="AT249" s="170" t="s">
        <v>201</v>
      </c>
      <c r="AU249" s="170" t="s">
        <v>87</v>
      </c>
      <c r="AV249" s="12" t="s">
        <v>87</v>
      </c>
      <c r="AW249" s="12" t="s">
        <v>32</v>
      </c>
      <c r="AX249" s="12" t="s">
        <v>77</v>
      </c>
      <c r="AY249" s="170" t="s">
        <v>121</v>
      </c>
    </row>
    <row r="250" spans="2:65" s="14" customFormat="1">
      <c r="B250" s="185"/>
      <c r="D250" s="163" t="s">
        <v>201</v>
      </c>
      <c r="E250" s="186" t="s">
        <v>1</v>
      </c>
      <c r="F250" s="187" t="s">
        <v>226</v>
      </c>
      <c r="H250" s="188">
        <v>0.32500000000000001</v>
      </c>
      <c r="I250" s="189"/>
      <c r="L250" s="185"/>
      <c r="M250" s="190"/>
      <c r="N250" s="191"/>
      <c r="O250" s="191"/>
      <c r="P250" s="191"/>
      <c r="Q250" s="191"/>
      <c r="R250" s="191"/>
      <c r="S250" s="191"/>
      <c r="T250" s="192"/>
      <c r="AT250" s="186" t="s">
        <v>201</v>
      </c>
      <c r="AU250" s="186" t="s">
        <v>87</v>
      </c>
      <c r="AV250" s="14" t="s">
        <v>136</v>
      </c>
      <c r="AW250" s="14" t="s">
        <v>32</v>
      </c>
      <c r="AX250" s="14" t="s">
        <v>77</v>
      </c>
      <c r="AY250" s="186" t="s">
        <v>121</v>
      </c>
    </row>
    <row r="251" spans="2:65" s="12" customFormat="1">
      <c r="B251" s="169"/>
      <c r="D251" s="163" t="s">
        <v>201</v>
      </c>
      <c r="E251" s="170" t="s">
        <v>1</v>
      </c>
      <c r="F251" s="171" t="s">
        <v>289</v>
      </c>
      <c r="H251" s="172">
        <v>0.32500000000000001</v>
      </c>
      <c r="I251" s="173"/>
      <c r="L251" s="169"/>
      <c r="M251" s="174"/>
      <c r="N251" s="175"/>
      <c r="O251" s="175"/>
      <c r="P251" s="175"/>
      <c r="Q251" s="175"/>
      <c r="R251" s="175"/>
      <c r="S251" s="175"/>
      <c r="T251" s="176"/>
      <c r="AT251" s="170" t="s">
        <v>201</v>
      </c>
      <c r="AU251" s="170" t="s">
        <v>87</v>
      </c>
      <c r="AV251" s="12" t="s">
        <v>87</v>
      </c>
      <c r="AW251" s="12" t="s">
        <v>32</v>
      </c>
      <c r="AX251" s="12" t="s">
        <v>77</v>
      </c>
      <c r="AY251" s="170" t="s">
        <v>121</v>
      </c>
    </row>
    <row r="252" spans="2:65" s="14" customFormat="1">
      <c r="B252" s="185"/>
      <c r="D252" s="163" t="s">
        <v>201</v>
      </c>
      <c r="E252" s="186" t="s">
        <v>1</v>
      </c>
      <c r="F252" s="187" t="s">
        <v>232</v>
      </c>
      <c r="H252" s="188">
        <v>0.32500000000000001</v>
      </c>
      <c r="I252" s="189"/>
      <c r="L252" s="185"/>
      <c r="M252" s="190"/>
      <c r="N252" s="191"/>
      <c r="O252" s="191"/>
      <c r="P252" s="191"/>
      <c r="Q252" s="191"/>
      <c r="R252" s="191"/>
      <c r="S252" s="191"/>
      <c r="T252" s="192"/>
      <c r="AT252" s="186" t="s">
        <v>201</v>
      </c>
      <c r="AU252" s="186" t="s">
        <v>87</v>
      </c>
      <c r="AV252" s="14" t="s">
        <v>136</v>
      </c>
      <c r="AW252" s="14" t="s">
        <v>32</v>
      </c>
      <c r="AX252" s="14" t="s">
        <v>77</v>
      </c>
      <c r="AY252" s="186" t="s">
        <v>121</v>
      </c>
    </row>
    <row r="253" spans="2:65" s="12" customFormat="1">
      <c r="B253" s="169"/>
      <c r="D253" s="163" t="s">
        <v>201</v>
      </c>
      <c r="E253" s="170" t="s">
        <v>1</v>
      </c>
      <c r="F253" s="171" t="s">
        <v>289</v>
      </c>
      <c r="H253" s="172">
        <v>0.32500000000000001</v>
      </c>
      <c r="I253" s="173"/>
      <c r="L253" s="169"/>
      <c r="M253" s="174"/>
      <c r="N253" s="175"/>
      <c r="O253" s="175"/>
      <c r="P253" s="175"/>
      <c r="Q253" s="175"/>
      <c r="R253" s="175"/>
      <c r="S253" s="175"/>
      <c r="T253" s="176"/>
      <c r="AT253" s="170" t="s">
        <v>201</v>
      </c>
      <c r="AU253" s="170" t="s">
        <v>87</v>
      </c>
      <c r="AV253" s="12" t="s">
        <v>87</v>
      </c>
      <c r="AW253" s="12" t="s">
        <v>32</v>
      </c>
      <c r="AX253" s="12" t="s">
        <v>77</v>
      </c>
      <c r="AY253" s="170" t="s">
        <v>121</v>
      </c>
    </row>
    <row r="254" spans="2:65" s="14" customFormat="1">
      <c r="B254" s="185"/>
      <c r="D254" s="163" t="s">
        <v>201</v>
      </c>
      <c r="E254" s="186" t="s">
        <v>1</v>
      </c>
      <c r="F254" s="187" t="s">
        <v>233</v>
      </c>
      <c r="H254" s="188">
        <v>0.32500000000000001</v>
      </c>
      <c r="I254" s="189"/>
      <c r="L254" s="185"/>
      <c r="M254" s="190"/>
      <c r="N254" s="191"/>
      <c r="O254" s="191"/>
      <c r="P254" s="191"/>
      <c r="Q254" s="191"/>
      <c r="R254" s="191"/>
      <c r="S254" s="191"/>
      <c r="T254" s="192"/>
      <c r="AT254" s="186" t="s">
        <v>201</v>
      </c>
      <c r="AU254" s="186" t="s">
        <v>87</v>
      </c>
      <c r="AV254" s="14" t="s">
        <v>136</v>
      </c>
      <c r="AW254" s="14" t="s">
        <v>32</v>
      </c>
      <c r="AX254" s="14" t="s">
        <v>77</v>
      </c>
      <c r="AY254" s="186" t="s">
        <v>121</v>
      </c>
    </row>
    <row r="255" spans="2:65" s="12" customFormat="1">
      <c r="B255" s="169"/>
      <c r="D255" s="163" t="s">
        <v>201</v>
      </c>
      <c r="E255" s="170" t="s">
        <v>1</v>
      </c>
      <c r="F255" s="171" t="s">
        <v>289</v>
      </c>
      <c r="H255" s="172">
        <v>0.32500000000000001</v>
      </c>
      <c r="I255" s="173"/>
      <c r="L255" s="169"/>
      <c r="M255" s="174"/>
      <c r="N255" s="175"/>
      <c r="O255" s="175"/>
      <c r="P255" s="175"/>
      <c r="Q255" s="175"/>
      <c r="R255" s="175"/>
      <c r="S255" s="175"/>
      <c r="T255" s="176"/>
      <c r="AT255" s="170" t="s">
        <v>201</v>
      </c>
      <c r="AU255" s="170" t="s">
        <v>87</v>
      </c>
      <c r="AV255" s="12" t="s">
        <v>87</v>
      </c>
      <c r="AW255" s="12" t="s">
        <v>32</v>
      </c>
      <c r="AX255" s="12" t="s">
        <v>77</v>
      </c>
      <c r="AY255" s="170" t="s">
        <v>121</v>
      </c>
    </row>
    <row r="256" spans="2:65" s="14" customFormat="1">
      <c r="B256" s="185"/>
      <c r="D256" s="163" t="s">
        <v>201</v>
      </c>
      <c r="E256" s="186" t="s">
        <v>1</v>
      </c>
      <c r="F256" s="187" t="s">
        <v>236</v>
      </c>
      <c r="H256" s="188">
        <v>0.32500000000000001</v>
      </c>
      <c r="I256" s="189"/>
      <c r="L256" s="185"/>
      <c r="M256" s="190"/>
      <c r="N256" s="191"/>
      <c r="O256" s="191"/>
      <c r="P256" s="191"/>
      <c r="Q256" s="191"/>
      <c r="R256" s="191"/>
      <c r="S256" s="191"/>
      <c r="T256" s="192"/>
      <c r="AT256" s="186" t="s">
        <v>201</v>
      </c>
      <c r="AU256" s="186" t="s">
        <v>87</v>
      </c>
      <c r="AV256" s="14" t="s">
        <v>136</v>
      </c>
      <c r="AW256" s="14" t="s">
        <v>32</v>
      </c>
      <c r="AX256" s="14" t="s">
        <v>77</v>
      </c>
      <c r="AY256" s="186" t="s">
        <v>121</v>
      </c>
    </row>
    <row r="257" spans="2:65" s="12" customFormat="1">
      <c r="B257" s="169"/>
      <c r="D257" s="163" t="s">
        <v>201</v>
      </c>
      <c r="E257" s="170" t="s">
        <v>1</v>
      </c>
      <c r="F257" s="171" t="s">
        <v>289</v>
      </c>
      <c r="H257" s="172">
        <v>0.32500000000000001</v>
      </c>
      <c r="I257" s="173"/>
      <c r="L257" s="169"/>
      <c r="M257" s="174"/>
      <c r="N257" s="175"/>
      <c r="O257" s="175"/>
      <c r="P257" s="175"/>
      <c r="Q257" s="175"/>
      <c r="R257" s="175"/>
      <c r="S257" s="175"/>
      <c r="T257" s="176"/>
      <c r="AT257" s="170" t="s">
        <v>201</v>
      </c>
      <c r="AU257" s="170" t="s">
        <v>87</v>
      </c>
      <c r="AV257" s="12" t="s">
        <v>87</v>
      </c>
      <c r="AW257" s="12" t="s">
        <v>32</v>
      </c>
      <c r="AX257" s="12" t="s">
        <v>77</v>
      </c>
      <c r="AY257" s="170" t="s">
        <v>121</v>
      </c>
    </row>
    <row r="258" spans="2:65" s="14" customFormat="1">
      <c r="B258" s="185"/>
      <c r="D258" s="163" t="s">
        <v>201</v>
      </c>
      <c r="E258" s="186" t="s">
        <v>1</v>
      </c>
      <c r="F258" s="187" t="s">
        <v>239</v>
      </c>
      <c r="H258" s="188">
        <v>0.32500000000000001</v>
      </c>
      <c r="I258" s="189"/>
      <c r="L258" s="185"/>
      <c r="M258" s="190"/>
      <c r="N258" s="191"/>
      <c r="O258" s="191"/>
      <c r="P258" s="191"/>
      <c r="Q258" s="191"/>
      <c r="R258" s="191"/>
      <c r="S258" s="191"/>
      <c r="T258" s="192"/>
      <c r="AT258" s="186" t="s">
        <v>201</v>
      </c>
      <c r="AU258" s="186" t="s">
        <v>87</v>
      </c>
      <c r="AV258" s="14" t="s">
        <v>136</v>
      </c>
      <c r="AW258" s="14" t="s">
        <v>32</v>
      </c>
      <c r="AX258" s="14" t="s">
        <v>77</v>
      </c>
      <c r="AY258" s="186" t="s">
        <v>121</v>
      </c>
    </row>
    <row r="259" spans="2:65" s="12" customFormat="1">
      <c r="B259" s="169"/>
      <c r="D259" s="163" t="s">
        <v>201</v>
      </c>
      <c r="E259" s="170" t="s">
        <v>1</v>
      </c>
      <c r="F259" s="171" t="s">
        <v>289</v>
      </c>
      <c r="H259" s="172">
        <v>0.32500000000000001</v>
      </c>
      <c r="I259" s="173"/>
      <c r="L259" s="169"/>
      <c r="M259" s="174"/>
      <c r="N259" s="175"/>
      <c r="O259" s="175"/>
      <c r="P259" s="175"/>
      <c r="Q259" s="175"/>
      <c r="R259" s="175"/>
      <c r="S259" s="175"/>
      <c r="T259" s="176"/>
      <c r="AT259" s="170" t="s">
        <v>201</v>
      </c>
      <c r="AU259" s="170" t="s">
        <v>87</v>
      </c>
      <c r="AV259" s="12" t="s">
        <v>87</v>
      </c>
      <c r="AW259" s="12" t="s">
        <v>32</v>
      </c>
      <c r="AX259" s="12" t="s">
        <v>77</v>
      </c>
      <c r="AY259" s="170" t="s">
        <v>121</v>
      </c>
    </row>
    <row r="260" spans="2:65" s="14" customFormat="1">
      <c r="B260" s="185"/>
      <c r="D260" s="163" t="s">
        <v>201</v>
      </c>
      <c r="E260" s="186" t="s">
        <v>1</v>
      </c>
      <c r="F260" s="187" t="s">
        <v>242</v>
      </c>
      <c r="H260" s="188">
        <v>0.32500000000000001</v>
      </c>
      <c r="I260" s="189"/>
      <c r="L260" s="185"/>
      <c r="M260" s="190"/>
      <c r="N260" s="191"/>
      <c r="O260" s="191"/>
      <c r="P260" s="191"/>
      <c r="Q260" s="191"/>
      <c r="R260" s="191"/>
      <c r="S260" s="191"/>
      <c r="T260" s="192"/>
      <c r="AT260" s="186" t="s">
        <v>201</v>
      </c>
      <c r="AU260" s="186" t="s">
        <v>87</v>
      </c>
      <c r="AV260" s="14" t="s">
        <v>136</v>
      </c>
      <c r="AW260" s="14" t="s">
        <v>32</v>
      </c>
      <c r="AX260" s="14" t="s">
        <v>77</v>
      </c>
      <c r="AY260" s="186" t="s">
        <v>121</v>
      </c>
    </row>
    <row r="261" spans="2:65" s="12" customFormat="1">
      <c r="B261" s="169"/>
      <c r="D261" s="163" t="s">
        <v>201</v>
      </c>
      <c r="E261" s="170" t="s">
        <v>1</v>
      </c>
      <c r="F261" s="171" t="s">
        <v>290</v>
      </c>
      <c r="H261" s="172">
        <v>0.22500000000000001</v>
      </c>
      <c r="I261" s="173"/>
      <c r="L261" s="169"/>
      <c r="M261" s="174"/>
      <c r="N261" s="175"/>
      <c r="O261" s="175"/>
      <c r="P261" s="175"/>
      <c r="Q261" s="175"/>
      <c r="R261" s="175"/>
      <c r="S261" s="175"/>
      <c r="T261" s="176"/>
      <c r="AT261" s="170" t="s">
        <v>201</v>
      </c>
      <c r="AU261" s="170" t="s">
        <v>87</v>
      </c>
      <c r="AV261" s="12" t="s">
        <v>87</v>
      </c>
      <c r="AW261" s="12" t="s">
        <v>32</v>
      </c>
      <c r="AX261" s="12" t="s">
        <v>77</v>
      </c>
      <c r="AY261" s="170" t="s">
        <v>121</v>
      </c>
    </row>
    <row r="262" spans="2:65" s="14" customFormat="1">
      <c r="B262" s="185"/>
      <c r="D262" s="163" t="s">
        <v>201</v>
      </c>
      <c r="E262" s="186" t="s">
        <v>1</v>
      </c>
      <c r="F262" s="187" t="s">
        <v>245</v>
      </c>
      <c r="H262" s="188">
        <v>0.22500000000000001</v>
      </c>
      <c r="I262" s="189"/>
      <c r="L262" s="185"/>
      <c r="M262" s="190"/>
      <c r="N262" s="191"/>
      <c r="O262" s="191"/>
      <c r="P262" s="191"/>
      <c r="Q262" s="191"/>
      <c r="R262" s="191"/>
      <c r="S262" s="191"/>
      <c r="T262" s="192"/>
      <c r="AT262" s="186" t="s">
        <v>201</v>
      </c>
      <c r="AU262" s="186" t="s">
        <v>87</v>
      </c>
      <c r="AV262" s="14" t="s">
        <v>136</v>
      </c>
      <c r="AW262" s="14" t="s">
        <v>32</v>
      </c>
      <c r="AX262" s="14" t="s">
        <v>77</v>
      </c>
      <c r="AY262" s="186" t="s">
        <v>121</v>
      </c>
    </row>
    <row r="263" spans="2:65" s="13" customFormat="1">
      <c r="B263" s="177"/>
      <c r="D263" s="163" t="s">
        <v>201</v>
      </c>
      <c r="E263" s="178" t="s">
        <v>1</v>
      </c>
      <c r="F263" s="179" t="s">
        <v>208</v>
      </c>
      <c r="H263" s="180">
        <v>2.1749999999999998</v>
      </c>
      <c r="I263" s="181"/>
      <c r="L263" s="177"/>
      <c r="M263" s="182"/>
      <c r="N263" s="183"/>
      <c r="O263" s="183"/>
      <c r="P263" s="183"/>
      <c r="Q263" s="183"/>
      <c r="R263" s="183"/>
      <c r="S263" s="183"/>
      <c r="T263" s="184"/>
      <c r="AT263" s="178" t="s">
        <v>201</v>
      </c>
      <c r="AU263" s="178" t="s">
        <v>87</v>
      </c>
      <c r="AV263" s="13" t="s">
        <v>140</v>
      </c>
      <c r="AW263" s="13" t="s">
        <v>32</v>
      </c>
      <c r="AX263" s="13" t="s">
        <v>85</v>
      </c>
      <c r="AY263" s="178" t="s">
        <v>121</v>
      </c>
    </row>
    <row r="264" spans="2:65" s="1" customFormat="1" ht="24" customHeight="1">
      <c r="B264" s="149"/>
      <c r="C264" s="150" t="s">
        <v>168</v>
      </c>
      <c r="D264" s="150" t="s">
        <v>124</v>
      </c>
      <c r="E264" s="151" t="s">
        <v>294</v>
      </c>
      <c r="F264" s="152" t="s">
        <v>295</v>
      </c>
      <c r="G264" s="153" t="s">
        <v>138</v>
      </c>
      <c r="H264" s="154">
        <v>5</v>
      </c>
      <c r="I264" s="155"/>
      <c r="J264" s="156">
        <f>ROUND(I264*H264,2)</f>
        <v>0</v>
      </c>
      <c r="K264" s="152" t="s">
        <v>128</v>
      </c>
      <c r="L264" s="31"/>
      <c r="M264" s="157" t="s">
        <v>1</v>
      </c>
      <c r="N264" s="158" t="s">
        <v>42</v>
      </c>
      <c r="O264" s="54"/>
      <c r="P264" s="159">
        <f>O264*H264</f>
        <v>0</v>
      </c>
      <c r="Q264" s="159">
        <v>4.0599999999999997E-2</v>
      </c>
      <c r="R264" s="159">
        <f>Q264*H264</f>
        <v>0.20299999999999999</v>
      </c>
      <c r="S264" s="159">
        <v>0</v>
      </c>
      <c r="T264" s="160">
        <f>S264*H264</f>
        <v>0</v>
      </c>
      <c r="AR264" s="161" t="s">
        <v>140</v>
      </c>
      <c r="AT264" s="161" t="s">
        <v>124</v>
      </c>
      <c r="AU264" s="161" t="s">
        <v>87</v>
      </c>
      <c r="AY264" s="16" t="s">
        <v>121</v>
      </c>
      <c r="BE264" s="162">
        <f>IF(N264="základní",J264,0)</f>
        <v>0</v>
      </c>
      <c r="BF264" s="162">
        <f>IF(N264="snížená",J264,0)</f>
        <v>0</v>
      </c>
      <c r="BG264" s="162">
        <f>IF(N264="zákl. přenesená",J264,0)</f>
        <v>0</v>
      </c>
      <c r="BH264" s="162">
        <f>IF(N264="sníž. přenesená",J264,0)</f>
        <v>0</v>
      </c>
      <c r="BI264" s="162">
        <f>IF(N264="nulová",J264,0)</f>
        <v>0</v>
      </c>
      <c r="BJ264" s="16" t="s">
        <v>85</v>
      </c>
      <c r="BK264" s="162">
        <f>ROUND(I264*H264,2)</f>
        <v>0</v>
      </c>
      <c r="BL264" s="16" t="s">
        <v>140</v>
      </c>
      <c r="BM264" s="161" t="s">
        <v>296</v>
      </c>
    </row>
    <row r="265" spans="2:65" s="12" customFormat="1">
      <c r="B265" s="169"/>
      <c r="D265" s="163" t="s">
        <v>201</v>
      </c>
      <c r="E265" s="170" t="s">
        <v>1</v>
      </c>
      <c r="F265" s="171" t="s">
        <v>297</v>
      </c>
      <c r="H265" s="172">
        <v>5</v>
      </c>
      <c r="I265" s="173"/>
      <c r="L265" s="169"/>
      <c r="M265" s="174"/>
      <c r="N265" s="175"/>
      <c r="O265" s="175"/>
      <c r="P265" s="175"/>
      <c r="Q265" s="175"/>
      <c r="R265" s="175"/>
      <c r="S265" s="175"/>
      <c r="T265" s="176"/>
      <c r="AT265" s="170" t="s">
        <v>201</v>
      </c>
      <c r="AU265" s="170" t="s">
        <v>87</v>
      </c>
      <c r="AV265" s="12" t="s">
        <v>87</v>
      </c>
      <c r="AW265" s="12" t="s">
        <v>32</v>
      </c>
      <c r="AX265" s="12" t="s">
        <v>85</v>
      </c>
      <c r="AY265" s="170" t="s">
        <v>121</v>
      </c>
    </row>
    <row r="266" spans="2:65" s="1" customFormat="1" ht="24" customHeight="1">
      <c r="B266" s="149"/>
      <c r="C266" s="150" t="s">
        <v>174</v>
      </c>
      <c r="D266" s="150" t="s">
        <v>124</v>
      </c>
      <c r="E266" s="151" t="s">
        <v>298</v>
      </c>
      <c r="F266" s="152" t="s">
        <v>299</v>
      </c>
      <c r="G266" s="153" t="s">
        <v>199</v>
      </c>
      <c r="H266" s="154">
        <v>418.92500000000001</v>
      </c>
      <c r="I266" s="155"/>
      <c r="J266" s="156">
        <f>ROUND(I266*H266,2)</f>
        <v>0</v>
      </c>
      <c r="K266" s="152" t="s">
        <v>128</v>
      </c>
      <c r="L266" s="31"/>
      <c r="M266" s="157" t="s">
        <v>1</v>
      </c>
      <c r="N266" s="158" t="s">
        <v>42</v>
      </c>
      <c r="O266" s="54"/>
      <c r="P266" s="159">
        <f>O266*H266</f>
        <v>0</v>
      </c>
      <c r="Q266" s="159">
        <v>4.4099999999999999E-3</v>
      </c>
      <c r="R266" s="159">
        <f>Q266*H266</f>
        <v>1.84745925</v>
      </c>
      <c r="S266" s="159">
        <v>0</v>
      </c>
      <c r="T266" s="160">
        <f>S266*H266</f>
        <v>0</v>
      </c>
      <c r="AR266" s="161" t="s">
        <v>140</v>
      </c>
      <c r="AT266" s="161" t="s">
        <v>124</v>
      </c>
      <c r="AU266" s="161" t="s">
        <v>87</v>
      </c>
      <c r="AY266" s="16" t="s">
        <v>121</v>
      </c>
      <c r="BE266" s="162">
        <f>IF(N266="základní",J266,0)</f>
        <v>0</v>
      </c>
      <c r="BF266" s="162">
        <f>IF(N266="snížená",J266,0)</f>
        <v>0</v>
      </c>
      <c r="BG266" s="162">
        <f>IF(N266="zákl. přenesená",J266,0)</f>
        <v>0</v>
      </c>
      <c r="BH266" s="162">
        <f>IF(N266="sníž. přenesená",J266,0)</f>
        <v>0</v>
      </c>
      <c r="BI266" s="162">
        <f>IF(N266="nulová",J266,0)</f>
        <v>0</v>
      </c>
      <c r="BJ266" s="16" t="s">
        <v>85</v>
      </c>
      <c r="BK266" s="162">
        <f>ROUND(I266*H266,2)</f>
        <v>0</v>
      </c>
      <c r="BL266" s="16" t="s">
        <v>140</v>
      </c>
      <c r="BM266" s="161" t="s">
        <v>300</v>
      </c>
    </row>
    <row r="267" spans="2:65" s="12" customFormat="1">
      <c r="B267" s="169"/>
      <c r="D267" s="163" t="s">
        <v>201</v>
      </c>
      <c r="E267" s="170" t="s">
        <v>1</v>
      </c>
      <c r="F267" s="171" t="s">
        <v>301</v>
      </c>
      <c r="H267" s="172">
        <v>83.2</v>
      </c>
      <c r="I267" s="173"/>
      <c r="L267" s="169"/>
      <c r="M267" s="174"/>
      <c r="N267" s="175"/>
      <c r="O267" s="175"/>
      <c r="P267" s="175"/>
      <c r="Q267" s="175"/>
      <c r="R267" s="175"/>
      <c r="S267" s="175"/>
      <c r="T267" s="176"/>
      <c r="AT267" s="170" t="s">
        <v>201</v>
      </c>
      <c r="AU267" s="170" t="s">
        <v>87</v>
      </c>
      <c r="AV267" s="12" t="s">
        <v>87</v>
      </c>
      <c r="AW267" s="12" t="s">
        <v>32</v>
      </c>
      <c r="AX267" s="12" t="s">
        <v>77</v>
      </c>
      <c r="AY267" s="170" t="s">
        <v>121</v>
      </c>
    </row>
    <row r="268" spans="2:65" s="12" customFormat="1">
      <c r="B268" s="169"/>
      <c r="D268" s="163" t="s">
        <v>201</v>
      </c>
      <c r="E268" s="170" t="s">
        <v>1</v>
      </c>
      <c r="F268" s="171" t="s">
        <v>302</v>
      </c>
      <c r="H268" s="172">
        <v>7.2</v>
      </c>
      <c r="I268" s="173"/>
      <c r="L268" s="169"/>
      <c r="M268" s="174"/>
      <c r="N268" s="175"/>
      <c r="O268" s="175"/>
      <c r="P268" s="175"/>
      <c r="Q268" s="175"/>
      <c r="R268" s="175"/>
      <c r="S268" s="175"/>
      <c r="T268" s="176"/>
      <c r="AT268" s="170" t="s">
        <v>201</v>
      </c>
      <c r="AU268" s="170" t="s">
        <v>87</v>
      </c>
      <c r="AV268" s="12" t="s">
        <v>87</v>
      </c>
      <c r="AW268" s="12" t="s">
        <v>32</v>
      </c>
      <c r="AX268" s="12" t="s">
        <v>77</v>
      </c>
      <c r="AY268" s="170" t="s">
        <v>121</v>
      </c>
    </row>
    <row r="269" spans="2:65" s="14" customFormat="1">
      <c r="B269" s="185"/>
      <c r="D269" s="163" t="s">
        <v>201</v>
      </c>
      <c r="E269" s="186" t="s">
        <v>1</v>
      </c>
      <c r="F269" s="187" t="s">
        <v>226</v>
      </c>
      <c r="H269" s="188">
        <v>90.4</v>
      </c>
      <c r="I269" s="189"/>
      <c r="L269" s="185"/>
      <c r="M269" s="190"/>
      <c r="N269" s="191"/>
      <c r="O269" s="191"/>
      <c r="P269" s="191"/>
      <c r="Q269" s="191"/>
      <c r="R269" s="191"/>
      <c r="S269" s="191"/>
      <c r="T269" s="192"/>
      <c r="AT269" s="186" t="s">
        <v>201</v>
      </c>
      <c r="AU269" s="186" t="s">
        <v>87</v>
      </c>
      <c r="AV269" s="14" t="s">
        <v>136</v>
      </c>
      <c r="AW269" s="14" t="s">
        <v>32</v>
      </c>
      <c r="AX269" s="14" t="s">
        <v>77</v>
      </c>
      <c r="AY269" s="186" t="s">
        <v>121</v>
      </c>
    </row>
    <row r="270" spans="2:65" s="12" customFormat="1">
      <c r="B270" s="169"/>
      <c r="D270" s="163" t="s">
        <v>201</v>
      </c>
      <c r="E270" s="170" t="s">
        <v>1</v>
      </c>
      <c r="F270" s="171" t="s">
        <v>303</v>
      </c>
      <c r="H270" s="172">
        <v>93.6</v>
      </c>
      <c r="I270" s="173"/>
      <c r="L270" s="169"/>
      <c r="M270" s="174"/>
      <c r="N270" s="175"/>
      <c r="O270" s="175"/>
      <c r="P270" s="175"/>
      <c r="Q270" s="175"/>
      <c r="R270" s="175"/>
      <c r="S270" s="175"/>
      <c r="T270" s="176"/>
      <c r="AT270" s="170" t="s">
        <v>201</v>
      </c>
      <c r="AU270" s="170" t="s">
        <v>87</v>
      </c>
      <c r="AV270" s="12" t="s">
        <v>87</v>
      </c>
      <c r="AW270" s="12" t="s">
        <v>32</v>
      </c>
      <c r="AX270" s="12" t="s">
        <v>77</v>
      </c>
      <c r="AY270" s="170" t="s">
        <v>121</v>
      </c>
    </row>
    <row r="271" spans="2:65" s="12" customFormat="1">
      <c r="B271" s="169"/>
      <c r="D271" s="163" t="s">
        <v>201</v>
      </c>
      <c r="E271" s="170" t="s">
        <v>1</v>
      </c>
      <c r="F271" s="171" t="s">
        <v>304</v>
      </c>
      <c r="H271" s="172">
        <v>8.1</v>
      </c>
      <c r="I271" s="173"/>
      <c r="L271" s="169"/>
      <c r="M271" s="174"/>
      <c r="N271" s="175"/>
      <c r="O271" s="175"/>
      <c r="P271" s="175"/>
      <c r="Q271" s="175"/>
      <c r="R271" s="175"/>
      <c r="S271" s="175"/>
      <c r="T271" s="176"/>
      <c r="AT271" s="170" t="s">
        <v>201</v>
      </c>
      <c r="AU271" s="170" t="s">
        <v>87</v>
      </c>
      <c r="AV271" s="12" t="s">
        <v>87</v>
      </c>
      <c r="AW271" s="12" t="s">
        <v>32</v>
      </c>
      <c r="AX271" s="12" t="s">
        <v>77</v>
      </c>
      <c r="AY271" s="170" t="s">
        <v>121</v>
      </c>
    </row>
    <row r="272" spans="2:65" s="14" customFormat="1">
      <c r="B272" s="185"/>
      <c r="D272" s="163" t="s">
        <v>201</v>
      </c>
      <c r="E272" s="186" t="s">
        <v>1</v>
      </c>
      <c r="F272" s="187" t="s">
        <v>232</v>
      </c>
      <c r="H272" s="188">
        <v>101.69999999999999</v>
      </c>
      <c r="I272" s="189"/>
      <c r="L272" s="185"/>
      <c r="M272" s="190"/>
      <c r="N272" s="191"/>
      <c r="O272" s="191"/>
      <c r="P272" s="191"/>
      <c r="Q272" s="191"/>
      <c r="R272" s="191"/>
      <c r="S272" s="191"/>
      <c r="T272" s="192"/>
      <c r="AT272" s="186" t="s">
        <v>201</v>
      </c>
      <c r="AU272" s="186" t="s">
        <v>87</v>
      </c>
      <c r="AV272" s="14" t="s">
        <v>136</v>
      </c>
      <c r="AW272" s="14" t="s">
        <v>32</v>
      </c>
      <c r="AX272" s="14" t="s">
        <v>77</v>
      </c>
      <c r="AY272" s="186" t="s">
        <v>121</v>
      </c>
    </row>
    <row r="273" spans="2:65" s="12" customFormat="1">
      <c r="B273" s="169"/>
      <c r="D273" s="163" t="s">
        <v>201</v>
      </c>
      <c r="E273" s="170" t="s">
        <v>1</v>
      </c>
      <c r="F273" s="171" t="s">
        <v>303</v>
      </c>
      <c r="H273" s="172">
        <v>93.6</v>
      </c>
      <c r="I273" s="173"/>
      <c r="L273" s="169"/>
      <c r="M273" s="174"/>
      <c r="N273" s="175"/>
      <c r="O273" s="175"/>
      <c r="P273" s="175"/>
      <c r="Q273" s="175"/>
      <c r="R273" s="175"/>
      <c r="S273" s="175"/>
      <c r="T273" s="176"/>
      <c r="AT273" s="170" t="s">
        <v>201</v>
      </c>
      <c r="AU273" s="170" t="s">
        <v>87</v>
      </c>
      <c r="AV273" s="12" t="s">
        <v>87</v>
      </c>
      <c r="AW273" s="12" t="s">
        <v>32</v>
      </c>
      <c r="AX273" s="12" t="s">
        <v>77</v>
      </c>
      <c r="AY273" s="170" t="s">
        <v>121</v>
      </c>
    </row>
    <row r="274" spans="2:65" s="12" customFormat="1">
      <c r="B274" s="169"/>
      <c r="D274" s="163" t="s">
        <v>201</v>
      </c>
      <c r="E274" s="170" t="s">
        <v>1</v>
      </c>
      <c r="F274" s="171" t="s">
        <v>304</v>
      </c>
      <c r="H274" s="172">
        <v>8.1</v>
      </c>
      <c r="I274" s="173"/>
      <c r="L274" s="169"/>
      <c r="M274" s="174"/>
      <c r="N274" s="175"/>
      <c r="O274" s="175"/>
      <c r="P274" s="175"/>
      <c r="Q274" s="175"/>
      <c r="R274" s="175"/>
      <c r="S274" s="175"/>
      <c r="T274" s="176"/>
      <c r="AT274" s="170" t="s">
        <v>201</v>
      </c>
      <c r="AU274" s="170" t="s">
        <v>87</v>
      </c>
      <c r="AV274" s="12" t="s">
        <v>87</v>
      </c>
      <c r="AW274" s="12" t="s">
        <v>32</v>
      </c>
      <c r="AX274" s="12" t="s">
        <v>77</v>
      </c>
      <c r="AY274" s="170" t="s">
        <v>121</v>
      </c>
    </row>
    <row r="275" spans="2:65" s="14" customFormat="1">
      <c r="B275" s="185"/>
      <c r="D275" s="163" t="s">
        <v>201</v>
      </c>
      <c r="E275" s="186" t="s">
        <v>1</v>
      </c>
      <c r="F275" s="187" t="s">
        <v>233</v>
      </c>
      <c r="H275" s="188">
        <v>101.69999999999999</v>
      </c>
      <c r="I275" s="189"/>
      <c r="L275" s="185"/>
      <c r="M275" s="190"/>
      <c r="N275" s="191"/>
      <c r="O275" s="191"/>
      <c r="P275" s="191"/>
      <c r="Q275" s="191"/>
      <c r="R275" s="191"/>
      <c r="S275" s="191"/>
      <c r="T275" s="192"/>
      <c r="AT275" s="186" t="s">
        <v>201</v>
      </c>
      <c r="AU275" s="186" t="s">
        <v>87</v>
      </c>
      <c r="AV275" s="14" t="s">
        <v>136</v>
      </c>
      <c r="AW275" s="14" t="s">
        <v>32</v>
      </c>
      <c r="AX275" s="14" t="s">
        <v>77</v>
      </c>
      <c r="AY275" s="186" t="s">
        <v>121</v>
      </c>
    </row>
    <row r="276" spans="2:65" s="12" customFormat="1">
      <c r="B276" s="169"/>
      <c r="D276" s="163" t="s">
        <v>201</v>
      </c>
      <c r="E276" s="170" t="s">
        <v>1</v>
      </c>
      <c r="F276" s="171" t="s">
        <v>305</v>
      </c>
      <c r="H276" s="172">
        <v>33.799999999999997</v>
      </c>
      <c r="I276" s="173"/>
      <c r="L276" s="169"/>
      <c r="M276" s="174"/>
      <c r="N276" s="175"/>
      <c r="O276" s="175"/>
      <c r="P276" s="175"/>
      <c r="Q276" s="175"/>
      <c r="R276" s="175"/>
      <c r="S276" s="175"/>
      <c r="T276" s="176"/>
      <c r="AT276" s="170" t="s">
        <v>201</v>
      </c>
      <c r="AU276" s="170" t="s">
        <v>87</v>
      </c>
      <c r="AV276" s="12" t="s">
        <v>87</v>
      </c>
      <c r="AW276" s="12" t="s">
        <v>32</v>
      </c>
      <c r="AX276" s="12" t="s">
        <v>77</v>
      </c>
      <c r="AY276" s="170" t="s">
        <v>121</v>
      </c>
    </row>
    <row r="277" spans="2:65" s="12" customFormat="1">
      <c r="B277" s="169"/>
      <c r="D277" s="163" t="s">
        <v>201</v>
      </c>
      <c r="E277" s="170" t="s">
        <v>1</v>
      </c>
      <c r="F277" s="171" t="s">
        <v>306</v>
      </c>
      <c r="H277" s="172">
        <v>2.9249999999999998</v>
      </c>
      <c r="I277" s="173"/>
      <c r="L277" s="169"/>
      <c r="M277" s="174"/>
      <c r="N277" s="175"/>
      <c r="O277" s="175"/>
      <c r="P277" s="175"/>
      <c r="Q277" s="175"/>
      <c r="R277" s="175"/>
      <c r="S277" s="175"/>
      <c r="T277" s="176"/>
      <c r="AT277" s="170" t="s">
        <v>201</v>
      </c>
      <c r="AU277" s="170" t="s">
        <v>87</v>
      </c>
      <c r="AV277" s="12" t="s">
        <v>87</v>
      </c>
      <c r="AW277" s="12" t="s">
        <v>32</v>
      </c>
      <c r="AX277" s="12" t="s">
        <v>77</v>
      </c>
      <c r="AY277" s="170" t="s">
        <v>121</v>
      </c>
    </row>
    <row r="278" spans="2:65" s="14" customFormat="1">
      <c r="B278" s="185"/>
      <c r="D278" s="163" t="s">
        <v>201</v>
      </c>
      <c r="E278" s="186" t="s">
        <v>1</v>
      </c>
      <c r="F278" s="187" t="s">
        <v>236</v>
      </c>
      <c r="H278" s="188">
        <v>36.724999999999994</v>
      </c>
      <c r="I278" s="189"/>
      <c r="L278" s="185"/>
      <c r="M278" s="190"/>
      <c r="N278" s="191"/>
      <c r="O278" s="191"/>
      <c r="P278" s="191"/>
      <c r="Q278" s="191"/>
      <c r="R278" s="191"/>
      <c r="S278" s="191"/>
      <c r="T278" s="192"/>
      <c r="AT278" s="186" t="s">
        <v>201</v>
      </c>
      <c r="AU278" s="186" t="s">
        <v>87</v>
      </c>
      <c r="AV278" s="14" t="s">
        <v>136</v>
      </c>
      <c r="AW278" s="14" t="s">
        <v>32</v>
      </c>
      <c r="AX278" s="14" t="s">
        <v>77</v>
      </c>
      <c r="AY278" s="186" t="s">
        <v>121</v>
      </c>
    </row>
    <row r="279" spans="2:65" s="12" customFormat="1">
      <c r="B279" s="169"/>
      <c r="D279" s="163" t="s">
        <v>201</v>
      </c>
      <c r="E279" s="170" t="s">
        <v>1</v>
      </c>
      <c r="F279" s="171" t="s">
        <v>307</v>
      </c>
      <c r="H279" s="172">
        <v>26</v>
      </c>
      <c r="I279" s="173"/>
      <c r="L279" s="169"/>
      <c r="M279" s="174"/>
      <c r="N279" s="175"/>
      <c r="O279" s="175"/>
      <c r="P279" s="175"/>
      <c r="Q279" s="175"/>
      <c r="R279" s="175"/>
      <c r="S279" s="175"/>
      <c r="T279" s="176"/>
      <c r="AT279" s="170" t="s">
        <v>201</v>
      </c>
      <c r="AU279" s="170" t="s">
        <v>87</v>
      </c>
      <c r="AV279" s="12" t="s">
        <v>87</v>
      </c>
      <c r="AW279" s="12" t="s">
        <v>32</v>
      </c>
      <c r="AX279" s="12" t="s">
        <v>77</v>
      </c>
      <c r="AY279" s="170" t="s">
        <v>121</v>
      </c>
    </row>
    <row r="280" spans="2:65" s="12" customFormat="1">
      <c r="B280" s="169"/>
      <c r="D280" s="163" t="s">
        <v>201</v>
      </c>
      <c r="E280" s="170" t="s">
        <v>1</v>
      </c>
      <c r="F280" s="171" t="s">
        <v>308</v>
      </c>
      <c r="H280" s="172">
        <v>2.25</v>
      </c>
      <c r="I280" s="173"/>
      <c r="L280" s="169"/>
      <c r="M280" s="174"/>
      <c r="N280" s="175"/>
      <c r="O280" s="175"/>
      <c r="P280" s="175"/>
      <c r="Q280" s="175"/>
      <c r="R280" s="175"/>
      <c r="S280" s="175"/>
      <c r="T280" s="176"/>
      <c r="AT280" s="170" t="s">
        <v>201</v>
      </c>
      <c r="AU280" s="170" t="s">
        <v>87</v>
      </c>
      <c r="AV280" s="12" t="s">
        <v>87</v>
      </c>
      <c r="AW280" s="12" t="s">
        <v>32</v>
      </c>
      <c r="AX280" s="12" t="s">
        <v>77</v>
      </c>
      <c r="AY280" s="170" t="s">
        <v>121</v>
      </c>
    </row>
    <row r="281" spans="2:65" s="14" customFormat="1">
      <c r="B281" s="185"/>
      <c r="D281" s="163" t="s">
        <v>201</v>
      </c>
      <c r="E281" s="186" t="s">
        <v>1</v>
      </c>
      <c r="F281" s="187" t="s">
        <v>239</v>
      </c>
      <c r="H281" s="188">
        <v>28.25</v>
      </c>
      <c r="I281" s="189"/>
      <c r="L281" s="185"/>
      <c r="M281" s="190"/>
      <c r="N281" s="191"/>
      <c r="O281" s="191"/>
      <c r="P281" s="191"/>
      <c r="Q281" s="191"/>
      <c r="R281" s="191"/>
      <c r="S281" s="191"/>
      <c r="T281" s="192"/>
      <c r="AT281" s="186" t="s">
        <v>201</v>
      </c>
      <c r="AU281" s="186" t="s">
        <v>87</v>
      </c>
      <c r="AV281" s="14" t="s">
        <v>136</v>
      </c>
      <c r="AW281" s="14" t="s">
        <v>32</v>
      </c>
      <c r="AX281" s="14" t="s">
        <v>77</v>
      </c>
      <c r="AY281" s="186" t="s">
        <v>121</v>
      </c>
    </row>
    <row r="282" spans="2:65" s="12" customFormat="1">
      <c r="B282" s="169"/>
      <c r="D282" s="163" t="s">
        <v>201</v>
      </c>
      <c r="E282" s="170" t="s">
        <v>1</v>
      </c>
      <c r="F282" s="171" t="s">
        <v>309</v>
      </c>
      <c r="H282" s="172">
        <v>15.6</v>
      </c>
      <c r="I282" s="173"/>
      <c r="L282" s="169"/>
      <c r="M282" s="174"/>
      <c r="N282" s="175"/>
      <c r="O282" s="175"/>
      <c r="P282" s="175"/>
      <c r="Q282" s="175"/>
      <c r="R282" s="175"/>
      <c r="S282" s="175"/>
      <c r="T282" s="176"/>
      <c r="AT282" s="170" t="s">
        <v>201</v>
      </c>
      <c r="AU282" s="170" t="s">
        <v>87</v>
      </c>
      <c r="AV282" s="12" t="s">
        <v>87</v>
      </c>
      <c r="AW282" s="12" t="s">
        <v>32</v>
      </c>
      <c r="AX282" s="12" t="s">
        <v>77</v>
      </c>
      <c r="AY282" s="170" t="s">
        <v>121</v>
      </c>
    </row>
    <row r="283" spans="2:65" s="12" customFormat="1">
      <c r="B283" s="169"/>
      <c r="D283" s="163" t="s">
        <v>201</v>
      </c>
      <c r="E283" s="170" t="s">
        <v>1</v>
      </c>
      <c r="F283" s="171" t="s">
        <v>310</v>
      </c>
      <c r="H283" s="172">
        <v>1.35</v>
      </c>
      <c r="I283" s="173"/>
      <c r="L283" s="169"/>
      <c r="M283" s="174"/>
      <c r="N283" s="175"/>
      <c r="O283" s="175"/>
      <c r="P283" s="175"/>
      <c r="Q283" s="175"/>
      <c r="R283" s="175"/>
      <c r="S283" s="175"/>
      <c r="T283" s="176"/>
      <c r="AT283" s="170" t="s">
        <v>201</v>
      </c>
      <c r="AU283" s="170" t="s">
        <v>87</v>
      </c>
      <c r="AV283" s="12" t="s">
        <v>87</v>
      </c>
      <c r="AW283" s="12" t="s">
        <v>32</v>
      </c>
      <c r="AX283" s="12" t="s">
        <v>77</v>
      </c>
      <c r="AY283" s="170" t="s">
        <v>121</v>
      </c>
    </row>
    <row r="284" spans="2:65" s="14" customFormat="1">
      <c r="B284" s="185"/>
      <c r="D284" s="163" t="s">
        <v>201</v>
      </c>
      <c r="E284" s="186" t="s">
        <v>1</v>
      </c>
      <c r="F284" s="187" t="s">
        <v>242</v>
      </c>
      <c r="H284" s="188">
        <v>16.95</v>
      </c>
      <c r="I284" s="189"/>
      <c r="L284" s="185"/>
      <c r="M284" s="190"/>
      <c r="N284" s="191"/>
      <c r="O284" s="191"/>
      <c r="P284" s="191"/>
      <c r="Q284" s="191"/>
      <c r="R284" s="191"/>
      <c r="S284" s="191"/>
      <c r="T284" s="192"/>
      <c r="AT284" s="186" t="s">
        <v>201</v>
      </c>
      <c r="AU284" s="186" t="s">
        <v>87</v>
      </c>
      <c r="AV284" s="14" t="s">
        <v>136</v>
      </c>
      <c r="AW284" s="14" t="s">
        <v>32</v>
      </c>
      <c r="AX284" s="14" t="s">
        <v>77</v>
      </c>
      <c r="AY284" s="186" t="s">
        <v>121</v>
      </c>
    </row>
    <row r="285" spans="2:65" s="12" customFormat="1">
      <c r="B285" s="169"/>
      <c r="D285" s="163" t="s">
        <v>201</v>
      </c>
      <c r="E285" s="170" t="s">
        <v>1</v>
      </c>
      <c r="F285" s="171" t="s">
        <v>311</v>
      </c>
      <c r="H285" s="172">
        <v>43.2</v>
      </c>
      <c r="I285" s="173"/>
      <c r="L285" s="169"/>
      <c r="M285" s="174"/>
      <c r="N285" s="175"/>
      <c r="O285" s="175"/>
      <c r="P285" s="175"/>
      <c r="Q285" s="175"/>
      <c r="R285" s="175"/>
      <c r="S285" s="175"/>
      <c r="T285" s="176"/>
      <c r="AT285" s="170" t="s">
        <v>201</v>
      </c>
      <c r="AU285" s="170" t="s">
        <v>87</v>
      </c>
      <c r="AV285" s="12" t="s">
        <v>87</v>
      </c>
      <c r="AW285" s="12" t="s">
        <v>32</v>
      </c>
      <c r="AX285" s="12" t="s">
        <v>77</v>
      </c>
      <c r="AY285" s="170" t="s">
        <v>121</v>
      </c>
    </row>
    <row r="286" spans="2:65" s="14" customFormat="1">
      <c r="B286" s="185"/>
      <c r="D286" s="163" t="s">
        <v>201</v>
      </c>
      <c r="E286" s="186" t="s">
        <v>1</v>
      </c>
      <c r="F286" s="187" t="s">
        <v>245</v>
      </c>
      <c r="H286" s="188">
        <v>43.2</v>
      </c>
      <c r="I286" s="189"/>
      <c r="L286" s="185"/>
      <c r="M286" s="190"/>
      <c r="N286" s="191"/>
      <c r="O286" s="191"/>
      <c r="P286" s="191"/>
      <c r="Q286" s="191"/>
      <c r="R286" s="191"/>
      <c r="S286" s="191"/>
      <c r="T286" s="192"/>
      <c r="AT286" s="186" t="s">
        <v>201</v>
      </c>
      <c r="AU286" s="186" t="s">
        <v>87</v>
      </c>
      <c r="AV286" s="14" t="s">
        <v>136</v>
      </c>
      <c r="AW286" s="14" t="s">
        <v>32</v>
      </c>
      <c r="AX286" s="14" t="s">
        <v>77</v>
      </c>
      <c r="AY286" s="186" t="s">
        <v>121</v>
      </c>
    </row>
    <row r="287" spans="2:65" s="13" customFormat="1">
      <c r="B287" s="177"/>
      <c r="D287" s="163" t="s">
        <v>201</v>
      </c>
      <c r="E287" s="178" t="s">
        <v>1</v>
      </c>
      <c r="F287" s="179" t="s">
        <v>208</v>
      </c>
      <c r="H287" s="180">
        <v>418.92500000000007</v>
      </c>
      <c r="I287" s="181"/>
      <c r="L287" s="177"/>
      <c r="M287" s="182"/>
      <c r="N287" s="183"/>
      <c r="O287" s="183"/>
      <c r="P287" s="183"/>
      <c r="Q287" s="183"/>
      <c r="R287" s="183"/>
      <c r="S287" s="183"/>
      <c r="T287" s="184"/>
      <c r="AT287" s="178" t="s">
        <v>201</v>
      </c>
      <c r="AU287" s="178" t="s">
        <v>87</v>
      </c>
      <c r="AV287" s="13" t="s">
        <v>140</v>
      </c>
      <c r="AW287" s="13" t="s">
        <v>32</v>
      </c>
      <c r="AX287" s="13" t="s">
        <v>85</v>
      </c>
      <c r="AY287" s="178" t="s">
        <v>121</v>
      </c>
    </row>
    <row r="288" spans="2:65" s="1" customFormat="1" ht="24" customHeight="1">
      <c r="B288" s="149"/>
      <c r="C288" s="150" t="s">
        <v>312</v>
      </c>
      <c r="D288" s="150" t="s">
        <v>124</v>
      </c>
      <c r="E288" s="151" t="s">
        <v>313</v>
      </c>
      <c r="F288" s="152" t="s">
        <v>314</v>
      </c>
      <c r="G288" s="153" t="s">
        <v>199</v>
      </c>
      <c r="H288" s="154">
        <v>282.77499999999998</v>
      </c>
      <c r="I288" s="155"/>
      <c r="J288" s="156">
        <f>ROUND(I288*H288,2)</f>
        <v>0</v>
      </c>
      <c r="K288" s="152" t="s">
        <v>128</v>
      </c>
      <c r="L288" s="31"/>
      <c r="M288" s="157" t="s">
        <v>1</v>
      </c>
      <c r="N288" s="158" t="s">
        <v>42</v>
      </c>
      <c r="O288" s="54"/>
      <c r="P288" s="159">
        <f>O288*H288</f>
        <v>0</v>
      </c>
      <c r="Q288" s="159">
        <v>1.54E-2</v>
      </c>
      <c r="R288" s="159">
        <f>Q288*H288</f>
        <v>4.3547349999999998</v>
      </c>
      <c r="S288" s="159">
        <v>0</v>
      </c>
      <c r="T288" s="160">
        <f>S288*H288</f>
        <v>0</v>
      </c>
      <c r="AR288" s="161" t="s">
        <v>140</v>
      </c>
      <c r="AT288" s="161" t="s">
        <v>124</v>
      </c>
      <c r="AU288" s="161" t="s">
        <v>87</v>
      </c>
      <c r="AY288" s="16" t="s">
        <v>121</v>
      </c>
      <c r="BE288" s="162">
        <f>IF(N288="základní",J288,0)</f>
        <v>0</v>
      </c>
      <c r="BF288" s="162">
        <f>IF(N288="snížená",J288,0)</f>
        <v>0</v>
      </c>
      <c r="BG288" s="162">
        <f>IF(N288="zákl. přenesená",J288,0)</f>
        <v>0</v>
      </c>
      <c r="BH288" s="162">
        <f>IF(N288="sníž. přenesená",J288,0)</f>
        <v>0</v>
      </c>
      <c r="BI288" s="162">
        <f>IF(N288="nulová",J288,0)</f>
        <v>0</v>
      </c>
      <c r="BJ288" s="16" t="s">
        <v>85</v>
      </c>
      <c r="BK288" s="162">
        <f>ROUND(I288*H288,2)</f>
        <v>0</v>
      </c>
      <c r="BL288" s="16" t="s">
        <v>140</v>
      </c>
      <c r="BM288" s="161" t="s">
        <v>315</v>
      </c>
    </row>
    <row r="289" spans="2:51" s="12" customFormat="1">
      <c r="B289" s="169"/>
      <c r="D289" s="163" t="s">
        <v>201</v>
      </c>
      <c r="E289" s="170" t="s">
        <v>1</v>
      </c>
      <c r="F289" s="171" t="s">
        <v>316</v>
      </c>
      <c r="H289" s="172">
        <v>54.08</v>
      </c>
      <c r="I289" s="173"/>
      <c r="L289" s="169"/>
      <c r="M289" s="174"/>
      <c r="N289" s="175"/>
      <c r="O289" s="175"/>
      <c r="P289" s="175"/>
      <c r="Q289" s="175"/>
      <c r="R289" s="175"/>
      <c r="S289" s="175"/>
      <c r="T289" s="176"/>
      <c r="AT289" s="170" t="s">
        <v>201</v>
      </c>
      <c r="AU289" s="170" t="s">
        <v>87</v>
      </c>
      <c r="AV289" s="12" t="s">
        <v>87</v>
      </c>
      <c r="AW289" s="12" t="s">
        <v>32</v>
      </c>
      <c r="AX289" s="12" t="s">
        <v>77</v>
      </c>
      <c r="AY289" s="170" t="s">
        <v>121</v>
      </c>
    </row>
    <row r="290" spans="2:51" s="12" customFormat="1">
      <c r="B290" s="169"/>
      <c r="D290" s="163" t="s">
        <v>201</v>
      </c>
      <c r="E290" s="170" t="s">
        <v>1</v>
      </c>
      <c r="F290" s="171" t="s">
        <v>302</v>
      </c>
      <c r="H290" s="172">
        <v>7.2</v>
      </c>
      <c r="I290" s="173"/>
      <c r="L290" s="169"/>
      <c r="M290" s="174"/>
      <c r="N290" s="175"/>
      <c r="O290" s="175"/>
      <c r="P290" s="175"/>
      <c r="Q290" s="175"/>
      <c r="R290" s="175"/>
      <c r="S290" s="175"/>
      <c r="T290" s="176"/>
      <c r="AT290" s="170" t="s">
        <v>201</v>
      </c>
      <c r="AU290" s="170" t="s">
        <v>87</v>
      </c>
      <c r="AV290" s="12" t="s">
        <v>87</v>
      </c>
      <c r="AW290" s="12" t="s">
        <v>32</v>
      </c>
      <c r="AX290" s="12" t="s">
        <v>77</v>
      </c>
      <c r="AY290" s="170" t="s">
        <v>121</v>
      </c>
    </row>
    <row r="291" spans="2:51" s="14" customFormat="1">
      <c r="B291" s="185"/>
      <c r="D291" s="163" t="s">
        <v>201</v>
      </c>
      <c r="E291" s="186" t="s">
        <v>1</v>
      </c>
      <c r="F291" s="187" t="s">
        <v>226</v>
      </c>
      <c r="H291" s="188">
        <v>61.28</v>
      </c>
      <c r="I291" s="189"/>
      <c r="L291" s="185"/>
      <c r="M291" s="190"/>
      <c r="N291" s="191"/>
      <c r="O291" s="191"/>
      <c r="P291" s="191"/>
      <c r="Q291" s="191"/>
      <c r="R291" s="191"/>
      <c r="S291" s="191"/>
      <c r="T291" s="192"/>
      <c r="AT291" s="186" t="s">
        <v>201</v>
      </c>
      <c r="AU291" s="186" t="s">
        <v>87</v>
      </c>
      <c r="AV291" s="14" t="s">
        <v>136</v>
      </c>
      <c r="AW291" s="14" t="s">
        <v>32</v>
      </c>
      <c r="AX291" s="14" t="s">
        <v>77</v>
      </c>
      <c r="AY291" s="186" t="s">
        <v>121</v>
      </c>
    </row>
    <row r="292" spans="2:51" s="12" customFormat="1">
      <c r="B292" s="169"/>
      <c r="D292" s="163" t="s">
        <v>201</v>
      </c>
      <c r="E292" s="170" t="s">
        <v>1</v>
      </c>
      <c r="F292" s="171" t="s">
        <v>317</v>
      </c>
      <c r="H292" s="172">
        <v>60.84</v>
      </c>
      <c r="I292" s="173"/>
      <c r="L292" s="169"/>
      <c r="M292" s="174"/>
      <c r="N292" s="175"/>
      <c r="O292" s="175"/>
      <c r="P292" s="175"/>
      <c r="Q292" s="175"/>
      <c r="R292" s="175"/>
      <c r="S292" s="175"/>
      <c r="T292" s="176"/>
      <c r="AT292" s="170" t="s">
        <v>201</v>
      </c>
      <c r="AU292" s="170" t="s">
        <v>87</v>
      </c>
      <c r="AV292" s="12" t="s">
        <v>87</v>
      </c>
      <c r="AW292" s="12" t="s">
        <v>32</v>
      </c>
      <c r="AX292" s="12" t="s">
        <v>77</v>
      </c>
      <c r="AY292" s="170" t="s">
        <v>121</v>
      </c>
    </row>
    <row r="293" spans="2:51" s="12" customFormat="1">
      <c r="B293" s="169"/>
      <c r="D293" s="163" t="s">
        <v>201</v>
      </c>
      <c r="E293" s="170" t="s">
        <v>1</v>
      </c>
      <c r="F293" s="171" t="s">
        <v>304</v>
      </c>
      <c r="H293" s="172">
        <v>8.1</v>
      </c>
      <c r="I293" s="173"/>
      <c r="L293" s="169"/>
      <c r="M293" s="174"/>
      <c r="N293" s="175"/>
      <c r="O293" s="175"/>
      <c r="P293" s="175"/>
      <c r="Q293" s="175"/>
      <c r="R293" s="175"/>
      <c r="S293" s="175"/>
      <c r="T293" s="176"/>
      <c r="AT293" s="170" t="s">
        <v>201</v>
      </c>
      <c r="AU293" s="170" t="s">
        <v>87</v>
      </c>
      <c r="AV293" s="12" t="s">
        <v>87</v>
      </c>
      <c r="AW293" s="12" t="s">
        <v>32</v>
      </c>
      <c r="AX293" s="12" t="s">
        <v>77</v>
      </c>
      <c r="AY293" s="170" t="s">
        <v>121</v>
      </c>
    </row>
    <row r="294" spans="2:51" s="14" customFormat="1">
      <c r="B294" s="185"/>
      <c r="D294" s="163" t="s">
        <v>201</v>
      </c>
      <c r="E294" s="186" t="s">
        <v>1</v>
      </c>
      <c r="F294" s="187" t="s">
        <v>232</v>
      </c>
      <c r="H294" s="188">
        <v>68.94</v>
      </c>
      <c r="I294" s="189"/>
      <c r="L294" s="185"/>
      <c r="M294" s="190"/>
      <c r="N294" s="191"/>
      <c r="O294" s="191"/>
      <c r="P294" s="191"/>
      <c r="Q294" s="191"/>
      <c r="R294" s="191"/>
      <c r="S294" s="191"/>
      <c r="T294" s="192"/>
      <c r="AT294" s="186" t="s">
        <v>201</v>
      </c>
      <c r="AU294" s="186" t="s">
        <v>87</v>
      </c>
      <c r="AV294" s="14" t="s">
        <v>136</v>
      </c>
      <c r="AW294" s="14" t="s">
        <v>32</v>
      </c>
      <c r="AX294" s="14" t="s">
        <v>77</v>
      </c>
      <c r="AY294" s="186" t="s">
        <v>121</v>
      </c>
    </row>
    <row r="295" spans="2:51" s="12" customFormat="1">
      <c r="B295" s="169"/>
      <c r="D295" s="163" t="s">
        <v>201</v>
      </c>
      <c r="E295" s="170" t="s">
        <v>1</v>
      </c>
      <c r="F295" s="171" t="s">
        <v>317</v>
      </c>
      <c r="H295" s="172">
        <v>60.84</v>
      </c>
      <c r="I295" s="173"/>
      <c r="L295" s="169"/>
      <c r="M295" s="174"/>
      <c r="N295" s="175"/>
      <c r="O295" s="175"/>
      <c r="P295" s="175"/>
      <c r="Q295" s="175"/>
      <c r="R295" s="175"/>
      <c r="S295" s="175"/>
      <c r="T295" s="176"/>
      <c r="AT295" s="170" t="s">
        <v>201</v>
      </c>
      <c r="AU295" s="170" t="s">
        <v>87</v>
      </c>
      <c r="AV295" s="12" t="s">
        <v>87</v>
      </c>
      <c r="AW295" s="12" t="s">
        <v>32</v>
      </c>
      <c r="AX295" s="12" t="s">
        <v>77</v>
      </c>
      <c r="AY295" s="170" t="s">
        <v>121</v>
      </c>
    </row>
    <row r="296" spans="2:51" s="12" customFormat="1">
      <c r="B296" s="169"/>
      <c r="D296" s="163" t="s">
        <v>201</v>
      </c>
      <c r="E296" s="170" t="s">
        <v>1</v>
      </c>
      <c r="F296" s="171" t="s">
        <v>304</v>
      </c>
      <c r="H296" s="172">
        <v>8.1</v>
      </c>
      <c r="I296" s="173"/>
      <c r="L296" s="169"/>
      <c r="M296" s="174"/>
      <c r="N296" s="175"/>
      <c r="O296" s="175"/>
      <c r="P296" s="175"/>
      <c r="Q296" s="175"/>
      <c r="R296" s="175"/>
      <c r="S296" s="175"/>
      <c r="T296" s="176"/>
      <c r="AT296" s="170" t="s">
        <v>201</v>
      </c>
      <c r="AU296" s="170" t="s">
        <v>87</v>
      </c>
      <c r="AV296" s="12" t="s">
        <v>87</v>
      </c>
      <c r="AW296" s="12" t="s">
        <v>32</v>
      </c>
      <c r="AX296" s="12" t="s">
        <v>77</v>
      </c>
      <c r="AY296" s="170" t="s">
        <v>121</v>
      </c>
    </row>
    <row r="297" spans="2:51" s="14" customFormat="1">
      <c r="B297" s="185"/>
      <c r="D297" s="163" t="s">
        <v>201</v>
      </c>
      <c r="E297" s="186" t="s">
        <v>1</v>
      </c>
      <c r="F297" s="187" t="s">
        <v>233</v>
      </c>
      <c r="H297" s="188">
        <v>68.94</v>
      </c>
      <c r="I297" s="189"/>
      <c r="L297" s="185"/>
      <c r="M297" s="190"/>
      <c r="N297" s="191"/>
      <c r="O297" s="191"/>
      <c r="P297" s="191"/>
      <c r="Q297" s="191"/>
      <c r="R297" s="191"/>
      <c r="S297" s="191"/>
      <c r="T297" s="192"/>
      <c r="AT297" s="186" t="s">
        <v>201</v>
      </c>
      <c r="AU297" s="186" t="s">
        <v>87</v>
      </c>
      <c r="AV297" s="14" t="s">
        <v>136</v>
      </c>
      <c r="AW297" s="14" t="s">
        <v>32</v>
      </c>
      <c r="AX297" s="14" t="s">
        <v>77</v>
      </c>
      <c r="AY297" s="186" t="s">
        <v>121</v>
      </c>
    </row>
    <row r="298" spans="2:51" s="12" customFormat="1">
      <c r="B298" s="169"/>
      <c r="D298" s="163" t="s">
        <v>201</v>
      </c>
      <c r="E298" s="170" t="s">
        <v>1</v>
      </c>
      <c r="F298" s="171" t="s">
        <v>318</v>
      </c>
      <c r="H298" s="172">
        <v>21.97</v>
      </c>
      <c r="I298" s="173"/>
      <c r="L298" s="169"/>
      <c r="M298" s="174"/>
      <c r="N298" s="175"/>
      <c r="O298" s="175"/>
      <c r="P298" s="175"/>
      <c r="Q298" s="175"/>
      <c r="R298" s="175"/>
      <c r="S298" s="175"/>
      <c r="T298" s="176"/>
      <c r="AT298" s="170" t="s">
        <v>201</v>
      </c>
      <c r="AU298" s="170" t="s">
        <v>87</v>
      </c>
      <c r="AV298" s="12" t="s">
        <v>87</v>
      </c>
      <c r="AW298" s="12" t="s">
        <v>32</v>
      </c>
      <c r="AX298" s="12" t="s">
        <v>77</v>
      </c>
      <c r="AY298" s="170" t="s">
        <v>121</v>
      </c>
    </row>
    <row r="299" spans="2:51" s="12" customFormat="1">
      <c r="B299" s="169"/>
      <c r="D299" s="163" t="s">
        <v>201</v>
      </c>
      <c r="E299" s="170" t="s">
        <v>1</v>
      </c>
      <c r="F299" s="171" t="s">
        <v>306</v>
      </c>
      <c r="H299" s="172">
        <v>2.9249999999999998</v>
      </c>
      <c r="I299" s="173"/>
      <c r="L299" s="169"/>
      <c r="M299" s="174"/>
      <c r="N299" s="175"/>
      <c r="O299" s="175"/>
      <c r="P299" s="175"/>
      <c r="Q299" s="175"/>
      <c r="R299" s="175"/>
      <c r="S299" s="175"/>
      <c r="T299" s="176"/>
      <c r="AT299" s="170" t="s">
        <v>201</v>
      </c>
      <c r="AU299" s="170" t="s">
        <v>87</v>
      </c>
      <c r="AV299" s="12" t="s">
        <v>87</v>
      </c>
      <c r="AW299" s="12" t="s">
        <v>32</v>
      </c>
      <c r="AX299" s="12" t="s">
        <v>77</v>
      </c>
      <c r="AY299" s="170" t="s">
        <v>121</v>
      </c>
    </row>
    <row r="300" spans="2:51" s="14" customFormat="1">
      <c r="B300" s="185"/>
      <c r="D300" s="163" t="s">
        <v>201</v>
      </c>
      <c r="E300" s="186" t="s">
        <v>1</v>
      </c>
      <c r="F300" s="187" t="s">
        <v>236</v>
      </c>
      <c r="H300" s="188">
        <v>24.895</v>
      </c>
      <c r="I300" s="189"/>
      <c r="L300" s="185"/>
      <c r="M300" s="190"/>
      <c r="N300" s="191"/>
      <c r="O300" s="191"/>
      <c r="P300" s="191"/>
      <c r="Q300" s="191"/>
      <c r="R300" s="191"/>
      <c r="S300" s="191"/>
      <c r="T300" s="192"/>
      <c r="AT300" s="186" t="s">
        <v>201</v>
      </c>
      <c r="AU300" s="186" t="s">
        <v>87</v>
      </c>
      <c r="AV300" s="14" t="s">
        <v>136</v>
      </c>
      <c r="AW300" s="14" t="s">
        <v>32</v>
      </c>
      <c r="AX300" s="14" t="s">
        <v>77</v>
      </c>
      <c r="AY300" s="186" t="s">
        <v>121</v>
      </c>
    </row>
    <row r="301" spans="2:51" s="12" customFormat="1">
      <c r="B301" s="169"/>
      <c r="D301" s="163" t="s">
        <v>201</v>
      </c>
      <c r="E301" s="170" t="s">
        <v>1</v>
      </c>
      <c r="F301" s="171" t="s">
        <v>319</v>
      </c>
      <c r="H301" s="172">
        <v>16.899999999999999</v>
      </c>
      <c r="I301" s="173"/>
      <c r="L301" s="169"/>
      <c r="M301" s="174"/>
      <c r="N301" s="175"/>
      <c r="O301" s="175"/>
      <c r="P301" s="175"/>
      <c r="Q301" s="175"/>
      <c r="R301" s="175"/>
      <c r="S301" s="175"/>
      <c r="T301" s="176"/>
      <c r="AT301" s="170" t="s">
        <v>201</v>
      </c>
      <c r="AU301" s="170" t="s">
        <v>87</v>
      </c>
      <c r="AV301" s="12" t="s">
        <v>87</v>
      </c>
      <c r="AW301" s="12" t="s">
        <v>32</v>
      </c>
      <c r="AX301" s="12" t="s">
        <v>77</v>
      </c>
      <c r="AY301" s="170" t="s">
        <v>121</v>
      </c>
    </row>
    <row r="302" spans="2:51" s="12" customFormat="1">
      <c r="B302" s="169"/>
      <c r="D302" s="163" t="s">
        <v>201</v>
      </c>
      <c r="E302" s="170" t="s">
        <v>1</v>
      </c>
      <c r="F302" s="171" t="s">
        <v>308</v>
      </c>
      <c r="H302" s="172">
        <v>2.25</v>
      </c>
      <c r="I302" s="173"/>
      <c r="L302" s="169"/>
      <c r="M302" s="174"/>
      <c r="N302" s="175"/>
      <c r="O302" s="175"/>
      <c r="P302" s="175"/>
      <c r="Q302" s="175"/>
      <c r="R302" s="175"/>
      <c r="S302" s="175"/>
      <c r="T302" s="176"/>
      <c r="AT302" s="170" t="s">
        <v>201</v>
      </c>
      <c r="AU302" s="170" t="s">
        <v>87</v>
      </c>
      <c r="AV302" s="12" t="s">
        <v>87</v>
      </c>
      <c r="AW302" s="12" t="s">
        <v>32</v>
      </c>
      <c r="AX302" s="12" t="s">
        <v>77</v>
      </c>
      <c r="AY302" s="170" t="s">
        <v>121</v>
      </c>
    </row>
    <row r="303" spans="2:51" s="14" customFormat="1">
      <c r="B303" s="185"/>
      <c r="D303" s="163" t="s">
        <v>201</v>
      </c>
      <c r="E303" s="186" t="s">
        <v>1</v>
      </c>
      <c r="F303" s="187" t="s">
        <v>239</v>
      </c>
      <c r="H303" s="188">
        <v>19.149999999999999</v>
      </c>
      <c r="I303" s="189"/>
      <c r="L303" s="185"/>
      <c r="M303" s="190"/>
      <c r="N303" s="191"/>
      <c r="O303" s="191"/>
      <c r="P303" s="191"/>
      <c r="Q303" s="191"/>
      <c r="R303" s="191"/>
      <c r="S303" s="191"/>
      <c r="T303" s="192"/>
      <c r="AT303" s="186" t="s">
        <v>201</v>
      </c>
      <c r="AU303" s="186" t="s">
        <v>87</v>
      </c>
      <c r="AV303" s="14" t="s">
        <v>136</v>
      </c>
      <c r="AW303" s="14" t="s">
        <v>32</v>
      </c>
      <c r="AX303" s="14" t="s">
        <v>77</v>
      </c>
      <c r="AY303" s="186" t="s">
        <v>121</v>
      </c>
    </row>
    <row r="304" spans="2:51" s="12" customFormat="1">
      <c r="B304" s="169"/>
      <c r="D304" s="163" t="s">
        <v>201</v>
      </c>
      <c r="E304" s="170" t="s">
        <v>1</v>
      </c>
      <c r="F304" s="171" t="s">
        <v>320</v>
      </c>
      <c r="H304" s="172">
        <v>10.14</v>
      </c>
      <c r="I304" s="173"/>
      <c r="L304" s="169"/>
      <c r="M304" s="174"/>
      <c r="N304" s="175"/>
      <c r="O304" s="175"/>
      <c r="P304" s="175"/>
      <c r="Q304" s="175"/>
      <c r="R304" s="175"/>
      <c r="S304" s="175"/>
      <c r="T304" s="176"/>
      <c r="AT304" s="170" t="s">
        <v>201</v>
      </c>
      <c r="AU304" s="170" t="s">
        <v>87</v>
      </c>
      <c r="AV304" s="12" t="s">
        <v>87</v>
      </c>
      <c r="AW304" s="12" t="s">
        <v>32</v>
      </c>
      <c r="AX304" s="12" t="s">
        <v>77</v>
      </c>
      <c r="AY304" s="170" t="s">
        <v>121</v>
      </c>
    </row>
    <row r="305" spans="2:65" s="12" customFormat="1">
      <c r="B305" s="169"/>
      <c r="D305" s="163" t="s">
        <v>201</v>
      </c>
      <c r="E305" s="170" t="s">
        <v>1</v>
      </c>
      <c r="F305" s="171" t="s">
        <v>310</v>
      </c>
      <c r="H305" s="172">
        <v>1.35</v>
      </c>
      <c r="I305" s="173"/>
      <c r="L305" s="169"/>
      <c r="M305" s="174"/>
      <c r="N305" s="175"/>
      <c r="O305" s="175"/>
      <c r="P305" s="175"/>
      <c r="Q305" s="175"/>
      <c r="R305" s="175"/>
      <c r="S305" s="175"/>
      <c r="T305" s="176"/>
      <c r="AT305" s="170" t="s">
        <v>201</v>
      </c>
      <c r="AU305" s="170" t="s">
        <v>87</v>
      </c>
      <c r="AV305" s="12" t="s">
        <v>87</v>
      </c>
      <c r="AW305" s="12" t="s">
        <v>32</v>
      </c>
      <c r="AX305" s="12" t="s">
        <v>77</v>
      </c>
      <c r="AY305" s="170" t="s">
        <v>121</v>
      </c>
    </row>
    <row r="306" spans="2:65" s="14" customFormat="1">
      <c r="B306" s="185"/>
      <c r="D306" s="163" t="s">
        <v>201</v>
      </c>
      <c r="E306" s="186" t="s">
        <v>1</v>
      </c>
      <c r="F306" s="187" t="s">
        <v>242</v>
      </c>
      <c r="H306" s="188">
        <v>11.49</v>
      </c>
      <c r="I306" s="189"/>
      <c r="L306" s="185"/>
      <c r="M306" s="190"/>
      <c r="N306" s="191"/>
      <c r="O306" s="191"/>
      <c r="P306" s="191"/>
      <c r="Q306" s="191"/>
      <c r="R306" s="191"/>
      <c r="S306" s="191"/>
      <c r="T306" s="192"/>
      <c r="AT306" s="186" t="s">
        <v>201</v>
      </c>
      <c r="AU306" s="186" t="s">
        <v>87</v>
      </c>
      <c r="AV306" s="14" t="s">
        <v>136</v>
      </c>
      <c r="AW306" s="14" t="s">
        <v>32</v>
      </c>
      <c r="AX306" s="14" t="s">
        <v>77</v>
      </c>
      <c r="AY306" s="186" t="s">
        <v>121</v>
      </c>
    </row>
    <row r="307" spans="2:65" s="12" customFormat="1">
      <c r="B307" s="169"/>
      <c r="D307" s="163" t="s">
        <v>201</v>
      </c>
      <c r="E307" s="170" t="s">
        <v>1</v>
      </c>
      <c r="F307" s="171" t="s">
        <v>321</v>
      </c>
      <c r="H307" s="172">
        <v>28.08</v>
      </c>
      <c r="I307" s="173"/>
      <c r="L307" s="169"/>
      <c r="M307" s="174"/>
      <c r="N307" s="175"/>
      <c r="O307" s="175"/>
      <c r="P307" s="175"/>
      <c r="Q307" s="175"/>
      <c r="R307" s="175"/>
      <c r="S307" s="175"/>
      <c r="T307" s="176"/>
      <c r="AT307" s="170" t="s">
        <v>201</v>
      </c>
      <c r="AU307" s="170" t="s">
        <v>87</v>
      </c>
      <c r="AV307" s="12" t="s">
        <v>87</v>
      </c>
      <c r="AW307" s="12" t="s">
        <v>32</v>
      </c>
      <c r="AX307" s="12" t="s">
        <v>77</v>
      </c>
      <c r="AY307" s="170" t="s">
        <v>121</v>
      </c>
    </row>
    <row r="308" spans="2:65" s="14" customFormat="1">
      <c r="B308" s="185"/>
      <c r="D308" s="163" t="s">
        <v>201</v>
      </c>
      <c r="E308" s="186" t="s">
        <v>1</v>
      </c>
      <c r="F308" s="187" t="s">
        <v>245</v>
      </c>
      <c r="H308" s="188">
        <v>28.08</v>
      </c>
      <c r="I308" s="189"/>
      <c r="L308" s="185"/>
      <c r="M308" s="190"/>
      <c r="N308" s="191"/>
      <c r="O308" s="191"/>
      <c r="P308" s="191"/>
      <c r="Q308" s="191"/>
      <c r="R308" s="191"/>
      <c r="S308" s="191"/>
      <c r="T308" s="192"/>
      <c r="AT308" s="186" t="s">
        <v>201</v>
      </c>
      <c r="AU308" s="186" t="s">
        <v>87</v>
      </c>
      <c r="AV308" s="14" t="s">
        <v>136</v>
      </c>
      <c r="AW308" s="14" t="s">
        <v>32</v>
      </c>
      <c r="AX308" s="14" t="s">
        <v>77</v>
      </c>
      <c r="AY308" s="186" t="s">
        <v>121</v>
      </c>
    </row>
    <row r="309" spans="2:65" s="13" customFormat="1">
      <c r="B309" s="177"/>
      <c r="D309" s="163" t="s">
        <v>201</v>
      </c>
      <c r="E309" s="178" t="s">
        <v>1</v>
      </c>
      <c r="F309" s="179" t="s">
        <v>208</v>
      </c>
      <c r="H309" s="180">
        <v>282.77500000000003</v>
      </c>
      <c r="I309" s="181"/>
      <c r="L309" s="177"/>
      <c r="M309" s="182"/>
      <c r="N309" s="183"/>
      <c r="O309" s="183"/>
      <c r="P309" s="183"/>
      <c r="Q309" s="183"/>
      <c r="R309" s="183"/>
      <c r="S309" s="183"/>
      <c r="T309" s="184"/>
      <c r="AT309" s="178" t="s">
        <v>201</v>
      </c>
      <c r="AU309" s="178" t="s">
        <v>87</v>
      </c>
      <c r="AV309" s="13" t="s">
        <v>140</v>
      </c>
      <c r="AW309" s="13" t="s">
        <v>32</v>
      </c>
      <c r="AX309" s="13" t="s">
        <v>85</v>
      </c>
      <c r="AY309" s="178" t="s">
        <v>121</v>
      </c>
    </row>
    <row r="310" spans="2:65" s="1" customFormat="1" ht="24" customHeight="1">
      <c r="B310" s="149"/>
      <c r="C310" s="150" t="s">
        <v>322</v>
      </c>
      <c r="D310" s="150" t="s">
        <v>124</v>
      </c>
      <c r="E310" s="151" t="s">
        <v>323</v>
      </c>
      <c r="F310" s="152" t="s">
        <v>324</v>
      </c>
      <c r="G310" s="153" t="s">
        <v>199</v>
      </c>
      <c r="H310" s="154">
        <v>418.92500000000001</v>
      </c>
      <c r="I310" s="155"/>
      <c r="J310" s="156">
        <f>ROUND(I310*H310,2)</f>
        <v>0</v>
      </c>
      <c r="K310" s="152" t="s">
        <v>128</v>
      </c>
      <c r="L310" s="31"/>
      <c r="M310" s="157" t="s">
        <v>1</v>
      </c>
      <c r="N310" s="158" t="s">
        <v>42</v>
      </c>
      <c r="O310" s="54"/>
      <c r="P310" s="159">
        <f>O310*H310</f>
        <v>0</v>
      </c>
      <c r="Q310" s="159">
        <v>3.0000000000000001E-3</v>
      </c>
      <c r="R310" s="159">
        <f>Q310*H310</f>
        <v>1.256775</v>
      </c>
      <c r="S310" s="159">
        <v>0</v>
      </c>
      <c r="T310" s="160">
        <f>S310*H310</f>
        <v>0</v>
      </c>
      <c r="AR310" s="161" t="s">
        <v>140</v>
      </c>
      <c r="AT310" s="161" t="s">
        <v>124</v>
      </c>
      <c r="AU310" s="161" t="s">
        <v>87</v>
      </c>
      <c r="AY310" s="16" t="s">
        <v>121</v>
      </c>
      <c r="BE310" s="162">
        <f>IF(N310="základní",J310,0)</f>
        <v>0</v>
      </c>
      <c r="BF310" s="162">
        <f>IF(N310="snížená",J310,0)</f>
        <v>0</v>
      </c>
      <c r="BG310" s="162">
        <f>IF(N310="zákl. přenesená",J310,0)</f>
        <v>0</v>
      </c>
      <c r="BH310" s="162">
        <f>IF(N310="sníž. přenesená",J310,0)</f>
        <v>0</v>
      </c>
      <c r="BI310" s="162">
        <f>IF(N310="nulová",J310,0)</f>
        <v>0</v>
      </c>
      <c r="BJ310" s="16" t="s">
        <v>85</v>
      </c>
      <c r="BK310" s="162">
        <f>ROUND(I310*H310,2)</f>
        <v>0</v>
      </c>
      <c r="BL310" s="16" t="s">
        <v>140</v>
      </c>
      <c r="BM310" s="161" t="s">
        <v>325</v>
      </c>
    </row>
    <row r="311" spans="2:65" s="12" customFormat="1">
      <c r="B311" s="169"/>
      <c r="D311" s="163" t="s">
        <v>201</v>
      </c>
      <c r="E311" s="170" t="s">
        <v>1</v>
      </c>
      <c r="F311" s="171" t="s">
        <v>301</v>
      </c>
      <c r="H311" s="172">
        <v>83.2</v>
      </c>
      <c r="I311" s="173"/>
      <c r="L311" s="169"/>
      <c r="M311" s="174"/>
      <c r="N311" s="175"/>
      <c r="O311" s="175"/>
      <c r="P311" s="175"/>
      <c r="Q311" s="175"/>
      <c r="R311" s="175"/>
      <c r="S311" s="175"/>
      <c r="T311" s="176"/>
      <c r="AT311" s="170" t="s">
        <v>201</v>
      </c>
      <c r="AU311" s="170" t="s">
        <v>87</v>
      </c>
      <c r="AV311" s="12" t="s">
        <v>87</v>
      </c>
      <c r="AW311" s="12" t="s">
        <v>32</v>
      </c>
      <c r="AX311" s="12" t="s">
        <v>77</v>
      </c>
      <c r="AY311" s="170" t="s">
        <v>121</v>
      </c>
    </row>
    <row r="312" spans="2:65" s="12" customFormat="1">
      <c r="B312" s="169"/>
      <c r="D312" s="163" t="s">
        <v>201</v>
      </c>
      <c r="E312" s="170" t="s">
        <v>1</v>
      </c>
      <c r="F312" s="171" t="s">
        <v>302</v>
      </c>
      <c r="H312" s="172">
        <v>7.2</v>
      </c>
      <c r="I312" s="173"/>
      <c r="L312" s="169"/>
      <c r="M312" s="174"/>
      <c r="N312" s="175"/>
      <c r="O312" s="175"/>
      <c r="P312" s="175"/>
      <c r="Q312" s="175"/>
      <c r="R312" s="175"/>
      <c r="S312" s="175"/>
      <c r="T312" s="176"/>
      <c r="AT312" s="170" t="s">
        <v>201</v>
      </c>
      <c r="AU312" s="170" t="s">
        <v>87</v>
      </c>
      <c r="AV312" s="12" t="s">
        <v>87</v>
      </c>
      <c r="AW312" s="12" t="s">
        <v>32</v>
      </c>
      <c r="AX312" s="12" t="s">
        <v>77</v>
      </c>
      <c r="AY312" s="170" t="s">
        <v>121</v>
      </c>
    </row>
    <row r="313" spans="2:65" s="14" customFormat="1">
      <c r="B313" s="185"/>
      <c r="D313" s="163" t="s">
        <v>201</v>
      </c>
      <c r="E313" s="186" t="s">
        <v>1</v>
      </c>
      <c r="F313" s="187" t="s">
        <v>226</v>
      </c>
      <c r="H313" s="188">
        <v>90.4</v>
      </c>
      <c r="I313" s="189"/>
      <c r="L313" s="185"/>
      <c r="M313" s="190"/>
      <c r="N313" s="191"/>
      <c r="O313" s="191"/>
      <c r="P313" s="191"/>
      <c r="Q313" s="191"/>
      <c r="R313" s="191"/>
      <c r="S313" s="191"/>
      <c r="T313" s="192"/>
      <c r="AT313" s="186" t="s">
        <v>201</v>
      </c>
      <c r="AU313" s="186" t="s">
        <v>87</v>
      </c>
      <c r="AV313" s="14" t="s">
        <v>136</v>
      </c>
      <c r="AW313" s="14" t="s">
        <v>32</v>
      </c>
      <c r="AX313" s="14" t="s">
        <v>77</v>
      </c>
      <c r="AY313" s="186" t="s">
        <v>121</v>
      </c>
    </row>
    <row r="314" spans="2:65" s="12" customFormat="1">
      <c r="B314" s="169"/>
      <c r="D314" s="163" t="s">
        <v>201</v>
      </c>
      <c r="E314" s="170" t="s">
        <v>1</v>
      </c>
      <c r="F314" s="171" t="s">
        <v>326</v>
      </c>
      <c r="H314" s="172">
        <v>93.6</v>
      </c>
      <c r="I314" s="173"/>
      <c r="L314" s="169"/>
      <c r="M314" s="174"/>
      <c r="N314" s="175"/>
      <c r="O314" s="175"/>
      <c r="P314" s="175"/>
      <c r="Q314" s="175"/>
      <c r="R314" s="175"/>
      <c r="S314" s="175"/>
      <c r="T314" s="176"/>
      <c r="AT314" s="170" t="s">
        <v>201</v>
      </c>
      <c r="AU314" s="170" t="s">
        <v>87</v>
      </c>
      <c r="AV314" s="12" t="s">
        <v>87</v>
      </c>
      <c r="AW314" s="12" t="s">
        <v>32</v>
      </c>
      <c r="AX314" s="12" t="s">
        <v>77</v>
      </c>
      <c r="AY314" s="170" t="s">
        <v>121</v>
      </c>
    </row>
    <row r="315" spans="2:65" s="12" customFormat="1">
      <c r="B315" s="169"/>
      <c r="D315" s="163" t="s">
        <v>201</v>
      </c>
      <c r="E315" s="170" t="s">
        <v>1</v>
      </c>
      <c r="F315" s="171" t="s">
        <v>304</v>
      </c>
      <c r="H315" s="172">
        <v>8.1</v>
      </c>
      <c r="I315" s="173"/>
      <c r="L315" s="169"/>
      <c r="M315" s="174"/>
      <c r="N315" s="175"/>
      <c r="O315" s="175"/>
      <c r="P315" s="175"/>
      <c r="Q315" s="175"/>
      <c r="R315" s="175"/>
      <c r="S315" s="175"/>
      <c r="T315" s="176"/>
      <c r="AT315" s="170" t="s">
        <v>201</v>
      </c>
      <c r="AU315" s="170" t="s">
        <v>87</v>
      </c>
      <c r="AV315" s="12" t="s">
        <v>87</v>
      </c>
      <c r="AW315" s="12" t="s">
        <v>32</v>
      </c>
      <c r="AX315" s="12" t="s">
        <v>77</v>
      </c>
      <c r="AY315" s="170" t="s">
        <v>121</v>
      </c>
    </row>
    <row r="316" spans="2:65" s="14" customFormat="1">
      <c r="B316" s="185"/>
      <c r="D316" s="163" t="s">
        <v>201</v>
      </c>
      <c r="E316" s="186" t="s">
        <v>1</v>
      </c>
      <c r="F316" s="187" t="s">
        <v>232</v>
      </c>
      <c r="H316" s="188">
        <v>101.69999999999999</v>
      </c>
      <c r="I316" s="189"/>
      <c r="L316" s="185"/>
      <c r="M316" s="190"/>
      <c r="N316" s="191"/>
      <c r="O316" s="191"/>
      <c r="P316" s="191"/>
      <c r="Q316" s="191"/>
      <c r="R316" s="191"/>
      <c r="S316" s="191"/>
      <c r="T316" s="192"/>
      <c r="AT316" s="186" t="s">
        <v>201</v>
      </c>
      <c r="AU316" s="186" t="s">
        <v>87</v>
      </c>
      <c r="AV316" s="14" t="s">
        <v>136</v>
      </c>
      <c r="AW316" s="14" t="s">
        <v>32</v>
      </c>
      <c r="AX316" s="14" t="s">
        <v>77</v>
      </c>
      <c r="AY316" s="186" t="s">
        <v>121</v>
      </c>
    </row>
    <row r="317" spans="2:65" s="12" customFormat="1">
      <c r="B317" s="169"/>
      <c r="D317" s="163" t="s">
        <v>201</v>
      </c>
      <c r="E317" s="170" t="s">
        <v>1</v>
      </c>
      <c r="F317" s="171" t="s">
        <v>326</v>
      </c>
      <c r="H317" s="172">
        <v>93.6</v>
      </c>
      <c r="I317" s="173"/>
      <c r="L317" s="169"/>
      <c r="M317" s="174"/>
      <c r="N317" s="175"/>
      <c r="O317" s="175"/>
      <c r="P317" s="175"/>
      <c r="Q317" s="175"/>
      <c r="R317" s="175"/>
      <c r="S317" s="175"/>
      <c r="T317" s="176"/>
      <c r="AT317" s="170" t="s">
        <v>201</v>
      </c>
      <c r="AU317" s="170" t="s">
        <v>87</v>
      </c>
      <c r="AV317" s="12" t="s">
        <v>87</v>
      </c>
      <c r="AW317" s="12" t="s">
        <v>32</v>
      </c>
      <c r="AX317" s="12" t="s">
        <v>77</v>
      </c>
      <c r="AY317" s="170" t="s">
        <v>121</v>
      </c>
    </row>
    <row r="318" spans="2:65" s="12" customFormat="1">
      <c r="B318" s="169"/>
      <c r="D318" s="163" t="s">
        <v>201</v>
      </c>
      <c r="E318" s="170" t="s">
        <v>1</v>
      </c>
      <c r="F318" s="171" t="s">
        <v>304</v>
      </c>
      <c r="H318" s="172">
        <v>8.1</v>
      </c>
      <c r="I318" s="173"/>
      <c r="L318" s="169"/>
      <c r="M318" s="174"/>
      <c r="N318" s="175"/>
      <c r="O318" s="175"/>
      <c r="P318" s="175"/>
      <c r="Q318" s="175"/>
      <c r="R318" s="175"/>
      <c r="S318" s="175"/>
      <c r="T318" s="176"/>
      <c r="AT318" s="170" t="s">
        <v>201</v>
      </c>
      <c r="AU318" s="170" t="s">
        <v>87</v>
      </c>
      <c r="AV318" s="12" t="s">
        <v>87</v>
      </c>
      <c r="AW318" s="12" t="s">
        <v>32</v>
      </c>
      <c r="AX318" s="12" t="s">
        <v>77</v>
      </c>
      <c r="AY318" s="170" t="s">
        <v>121</v>
      </c>
    </row>
    <row r="319" spans="2:65" s="14" customFormat="1">
      <c r="B319" s="185"/>
      <c r="D319" s="163" t="s">
        <v>201</v>
      </c>
      <c r="E319" s="186" t="s">
        <v>1</v>
      </c>
      <c r="F319" s="187" t="s">
        <v>233</v>
      </c>
      <c r="H319" s="188">
        <v>101.69999999999999</v>
      </c>
      <c r="I319" s="189"/>
      <c r="L319" s="185"/>
      <c r="M319" s="190"/>
      <c r="N319" s="191"/>
      <c r="O319" s="191"/>
      <c r="P319" s="191"/>
      <c r="Q319" s="191"/>
      <c r="R319" s="191"/>
      <c r="S319" s="191"/>
      <c r="T319" s="192"/>
      <c r="AT319" s="186" t="s">
        <v>201</v>
      </c>
      <c r="AU319" s="186" t="s">
        <v>87</v>
      </c>
      <c r="AV319" s="14" t="s">
        <v>136</v>
      </c>
      <c r="AW319" s="14" t="s">
        <v>32</v>
      </c>
      <c r="AX319" s="14" t="s">
        <v>77</v>
      </c>
      <c r="AY319" s="186" t="s">
        <v>121</v>
      </c>
    </row>
    <row r="320" spans="2:65" s="12" customFormat="1">
      <c r="B320" s="169"/>
      <c r="D320" s="163" t="s">
        <v>201</v>
      </c>
      <c r="E320" s="170" t="s">
        <v>1</v>
      </c>
      <c r="F320" s="171" t="s">
        <v>305</v>
      </c>
      <c r="H320" s="172">
        <v>33.799999999999997</v>
      </c>
      <c r="I320" s="173"/>
      <c r="L320" s="169"/>
      <c r="M320" s="174"/>
      <c r="N320" s="175"/>
      <c r="O320" s="175"/>
      <c r="P320" s="175"/>
      <c r="Q320" s="175"/>
      <c r="R320" s="175"/>
      <c r="S320" s="175"/>
      <c r="T320" s="176"/>
      <c r="AT320" s="170" t="s">
        <v>201</v>
      </c>
      <c r="AU320" s="170" t="s">
        <v>87</v>
      </c>
      <c r="AV320" s="12" t="s">
        <v>87</v>
      </c>
      <c r="AW320" s="12" t="s">
        <v>32</v>
      </c>
      <c r="AX320" s="12" t="s">
        <v>77</v>
      </c>
      <c r="AY320" s="170" t="s">
        <v>121</v>
      </c>
    </row>
    <row r="321" spans="2:65" s="12" customFormat="1">
      <c r="B321" s="169"/>
      <c r="D321" s="163" t="s">
        <v>201</v>
      </c>
      <c r="E321" s="170" t="s">
        <v>1</v>
      </c>
      <c r="F321" s="171" t="s">
        <v>306</v>
      </c>
      <c r="H321" s="172">
        <v>2.9249999999999998</v>
      </c>
      <c r="I321" s="173"/>
      <c r="L321" s="169"/>
      <c r="M321" s="174"/>
      <c r="N321" s="175"/>
      <c r="O321" s="175"/>
      <c r="P321" s="175"/>
      <c r="Q321" s="175"/>
      <c r="R321" s="175"/>
      <c r="S321" s="175"/>
      <c r="T321" s="176"/>
      <c r="AT321" s="170" t="s">
        <v>201</v>
      </c>
      <c r="AU321" s="170" t="s">
        <v>87</v>
      </c>
      <c r="AV321" s="12" t="s">
        <v>87</v>
      </c>
      <c r="AW321" s="12" t="s">
        <v>32</v>
      </c>
      <c r="AX321" s="12" t="s">
        <v>77</v>
      </c>
      <c r="AY321" s="170" t="s">
        <v>121</v>
      </c>
    </row>
    <row r="322" spans="2:65" s="14" customFormat="1">
      <c r="B322" s="185"/>
      <c r="D322" s="163" t="s">
        <v>201</v>
      </c>
      <c r="E322" s="186" t="s">
        <v>1</v>
      </c>
      <c r="F322" s="187" t="s">
        <v>236</v>
      </c>
      <c r="H322" s="188">
        <v>36.724999999999994</v>
      </c>
      <c r="I322" s="189"/>
      <c r="L322" s="185"/>
      <c r="M322" s="190"/>
      <c r="N322" s="191"/>
      <c r="O322" s="191"/>
      <c r="P322" s="191"/>
      <c r="Q322" s="191"/>
      <c r="R322" s="191"/>
      <c r="S322" s="191"/>
      <c r="T322" s="192"/>
      <c r="AT322" s="186" t="s">
        <v>201</v>
      </c>
      <c r="AU322" s="186" t="s">
        <v>87</v>
      </c>
      <c r="AV322" s="14" t="s">
        <v>136</v>
      </c>
      <c r="AW322" s="14" t="s">
        <v>32</v>
      </c>
      <c r="AX322" s="14" t="s">
        <v>77</v>
      </c>
      <c r="AY322" s="186" t="s">
        <v>121</v>
      </c>
    </row>
    <row r="323" spans="2:65" s="12" customFormat="1">
      <c r="B323" s="169"/>
      <c r="D323" s="163" t="s">
        <v>201</v>
      </c>
      <c r="E323" s="170" t="s">
        <v>1</v>
      </c>
      <c r="F323" s="171" t="s">
        <v>307</v>
      </c>
      <c r="H323" s="172">
        <v>26</v>
      </c>
      <c r="I323" s="173"/>
      <c r="L323" s="169"/>
      <c r="M323" s="174"/>
      <c r="N323" s="175"/>
      <c r="O323" s="175"/>
      <c r="P323" s="175"/>
      <c r="Q323" s="175"/>
      <c r="R323" s="175"/>
      <c r="S323" s="175"/>
      <c r="T323" s="176"/>
      <c r="AT323" s="170" t="s">
        <v>201</v>
      </c>
      <c r="AU323" s="170" t="s">
        <v>87</v>
      </c>
      <c r="AV323" s="12" t="s">
        <v>87</v>
      </c>
      <c r="AW323" s="12" t="s">
        <v>32</v>
      </c>
      <c r="AX323" s="12" t="s">
        <v>77</v>
      </c>
      <c r="AY323" s="170" t="s">
        <v>121</v>
      </c>
    </row>
    <row r="324" spans="2:65" s="12" customFormat="1">
      <c r="B324" s="169"/>
      <c r="D324" s="163" t="s">
        <v>201</v>
      </c>
      <c r="E324" s="170" t="s">
        <v>1</v>
      </c>
      <c r="F324" s="171" t="s">
        <v>308</v>
      </c>
      <c r="H324" s="172">
        <v>2.25</v>
      </c>
      <c r="I324" s="173"/>
      <c r="L324" s="169"/>
      <c r="M324" s="174"/>
      <c r="N324" s="175"/>
      <c r="O324" s="175"/>
      <c r="P324" s="175"/>
      <c r="Q324" s="175"/>
      <c r="R324" s="175"/>
      <c r="S324" s="175"/>
      <c r="T324" s="176"/>
      <c r="AT324" s="170" t="s">
        <v>201</v>
      </c>
      <c r="AU324" s="170" t="s">
        <v>87</v>
      </c>
      <c r="AV324" s="12" t="s">
        <v>87</v>
      </c>
      <c r="AW324" s="12" t="s">
        <v>32</v>
      </c>
      <c r="AX324" s="12" t="s">
        <v>77</v>
      </c>
      <c r="AY324" s="170" t="s">
        <v>121</v>
      </c>
    </row>
    <row r="325" spans="2:65" s="14" customFormat="1">
      <c r="B325" s="185"/>
      <c r="D325" s="163" t="s">
        <v>201</v>
      </c>
      <c r="E325" s="186" t="s">
        <v>1</v>
      </c>
      <c r="F325" s="187" t="s">
        <v>239</v>
      </c>
      <c r="H325" s="188">
        <v>28.25</v>
      </c>
      <c r="I325" s="189"/>
      <c r="L325" s="185"/>
      <c r="M325" s="190"/>
      <c r="N325" s="191"/>
      <c r="O325" s="191"/>
      <c r="P325" s="191"/>
      <c r="Q325" s="191"/>
      <c r="R325" s="191"/>
      <c r="S325" s="191"/>
      <c r="T325" s="192"/>
      <c r="AT325" s="186" t="s">
        <v>201</v>
      </c>
      <c r="AU325" s="186" t="s">
        <v>87</v>
      </c>
      <c r="AV325" s="14" t="s">
        <v>136</v>
      </c>
      <c r="AW325" s="14" t="s">
        <v>32</v>
      </c>
      <c r="AX325" s="14" t="s">
        <v>77</v>
      </c>
      <c r="AY325" s="186" t="s">
        <v>121</v>
      </c>
    </row>
    <row r="326" spans="2:65" s="12" customFormat="1">
      <c r="B326" s="169"/>
      <c r="D326" s="163" t="s">
        <v>201</v>
      </c>
      <c r="E326" s="170" t="s">
        <v>1</v>
      </c>
      <c r="F326" s="171" t="s">
        <v>309</v>
      </c>
      <c r="H326" s="172">
        <v>15.6</v>
      </c>
      <c r="I326" s="173"/>
      <c r="L326" s="169"/>
      <c r="M326" s="174"/>
      <c r="N326" s="175"/>
      <c r="O326" s="175"/>
      <c r="P326" s="175"/>
      <c r="Q326" s="175"/>
      <c r="R326" s="175"/>
      <c r="S326" s="175"/>
      <c r="T326" s="176"/>
      <c r="AT326" s="170" t="s">
        <v>201</v>
      </c>
      <c r="AU326" s="170" t="s">
        <v>87</v>
      </c>
      <c r="AV326" s="12" t="s">
        <v>87</v>
      </c>
      <c r="AW326" s="12" t="s">
        <v>32</v>
      </c>
      <c r="AX326" s="12" t="s">
        <v>77</v>
      </c>
      <c r="AY326" s="170" t="s">
        <v>121</v>
      </c>
    </row>
    <row r="327" spans="2:65" s="12" customFormat="1">
      <c r="B327" s="169"/>
      <c r="D327" s="163" t="s">
        <v>201</v>
      </c>
      <c r="E327" s="170" t="s">
        <v>1</v>
      </c>
      <c r="F327" s="171" t="s">
        <v>310</v>
      </c>
      <c r="H327" s="172">
        <v>1.35</v>
      </c>
      <c r="I327" s="173"/>
      <c r="L327" s="169"/>
      <c r="M327" s="174"/>
      <c r="N327" s="175"/>
      <c r="O327" s="175"/>
      <c r="P327" s="175"/>
      <c r="Q327" s="175"/>
      <c r="R327" s="175"/>
      <c r="S327" s="175"/>
      <c r="T327" s="176"/>
      <c r="AT327" s="170" t="s">
        <v>201</v>
      </c>
      <c r="AU327" s="170" t="s">
        <v>87</v>
      </c>
      <c r="AV327" s="12" t="s">
        <v>87</v>
      </c>
      <c r="AW327" s="12" t="s">
        <v>32</v>
      </c>
      <c r="AX327" s="12" t="s">
        <v>77</v>
      </c>
      <c r="AY327" s="170" t="s">
        <v>121</v>
      </c>
    </row>
    <row r="328" spans="2:65" s="14" customFormat="1">
      <c r="B328" s="185"/>
      <c r="D328" s="163" t="s">
        <v>201</v>
      </c>
      <c r="E328" s="186" t="s">
        <v>1</v>
      </c>
      <c r="F328" s="187" t="s">
        <v>242</v>
      </c>
      <c r="H328" s="188">
        <v>16.95</v>
      </c>
      <c r="I328" s="189"/>
      <c r="L328" s="185"/>
      <c r="M328" s="190"/>
      <c r="N328" s="191"/>
      <c r="O328" s="191"/>
      <c r="P328" s="191"/>
      <c r="Q328" s="191"/>
      <c r="R328" s="191"/>
      <c r="S328" s="191"/>
      <c r="T328" s="192"/>
      <c r="AT328" s="186" t="s">
        <v>201</v>
      </c>
      <c r="AU328" s="186" t="s">
        <v>87</v>
      </c>
      <c r="AV328" s="14" t="s">
        <v>136</v>
      </c>
      <c r="AW328" s="14" t="s">
        <v>32</v>
      </c>
      <c r="AX328" s="14" t="s">
        <v>77</v>
      </c>
      <c r="AY328" s="186" t="s">
        <v>121</v>
      </c>
    </row>
    <row r="329" spans="2:65" s="12" customFormat="1">
      <c r="B329" s="169"/>
      <c r="D329" s="163" t="s">
        <v>201</v>
      </c>
      <c r="E329" s="170" t="s">
        <v>1</v>
      </c>
      <c r="F329" s="171" t="s">
        <v>311</v>
      </c>
      <c r="H329" s="172">
        <v>43.2</v>
      </c>
      <c r="I329" s="173"/>
      <c r="L329" s="169"/>
      <c r="M329" s="174"/>
      <c r="N329" s="175"/>
      <c r="O329" s="175"/>
      <c r="P329" s="175"/>
      <c r="Q329" s="175"/>
      <c r="R329" s="175"/>
      <c r="S329" s="175"/>
      <c r="T329" s="176"/>
      <c r="AT329" s="170" t="s">
        <v>201</v>
      </c>
      <c r="AU329" s="170" t="s">
        <v>87</v>
      </c>
      <c r="AV329" s="12" t="s">
        <v>87</v>
      </c>
      <c r="AW329" s="12" t="s">
        <v>32</v>
      </c>
      <c r="AX329" s="12" t="s">
        <v>77</v>
      </c>
      <c r="AY329" s="170" t="s">
        <v>121</v>
      </c>
    </row>
    <row r="330" spans="2:65" s="14" customFormat="1">
      <c r="B330" s="185"/>
      <c r="D330" s="163" t="s">
        <v>201</v>
      </c>
      <c r="E330" s="186" t="s">
        <v>1</v>
      </c>
      <c r="F330" s="187" t="s">
        <v>245</v>
      </c>
      <c r="H330" s="188">
        <v>43.2</v>
      </c>
      <c r="I330" s="189"/>
      <c r="L330" s="185"/>
      <c r="M330" s="190"/>
      <c r="N330" s="191"/>
      <c r="O330" s="191"/>
      <c r="P330" s="191"/>
      <c r="Q330" s="191"/>
      <c r="R330" s="191"/>
      <c r="S330" s="191"/>
      <c r="T330" s="192"/>
      <c r="AT330" s="186" t="s">
        <v>201</v>
      </c>
      <c r="AU330" s="186" t="s">
        <v>87</v>
      </c>
      <c r="AV330" s="14" t="s">
        <v>136</v>
      </c>
      <c r="AW330" s="14" t="s">
        <v>32</v>
      </c>
      <c r="AX330" s="14" t="s">
        <v>77</v>
      </c>
      <c r="AY330" s="186" t="s">
        <v>121</v>
      </c>
    </row>
    <row r="331" spans="2:65" s="13" customFormat="1">
      <c r="B331" s="177"/>
      <c r="D331" s="163" t="s">
        <v>201</v>
      </c>
      <c r="E331" s="178" t="s">
        <v>1</v>
      </c>
      <c r="F331" s="179" t="s">
        <v>208</v>
      </c>
      <c r="H331" s="180">
        <v>418.92500000000007</v>
      </c>
      <c r="I331" s="181"/>
      <c r="L331" s="177"/>
      <c r="M331" s="182"/>
      <c r="N331" s="183"/>
      <c r="O331" s="183"/>
      <c r="P331" s="183"/>
      <c r="Q331" s="183"/>
      <c r="R331" s="183"/>
      <c r="S331" s="183"/>
      <c r="T331" s="184"/>
      <c r="AT331" s="178" t="s">
        <v>201</v>
      </c>
      <c r="AU331" s="178" t="s">
        <v>87</v>
      </c>
      <c r="AV331" s="13" t="s">
        <v>140</v>
      </c>
      <c r="AW331" s="13" t="s">
        <v>32</v>
      </c>
      <c r="AX331" s="13" t="s">
        <v>85</v>
      </c>
      <c r="AY331" s="178" t="s">
        <v>121</v>
      </c>
    </row>
    <row r="332" spans="2:65" s="1" customFormat="1" ht="16.5" customHeight="1">
      <c r="B332" s="149"/>
      <c r="C332" s="150" t="s">
        <v>327</v>
      </c>
      <c r="D332" s="150" t="s">
        <v>124</v>
      </c>
      <c r="E332" s="151" t="s">
        <v>328</v>
      </c>
      <c r="F332" s="152" t="s">
        <v>329</v>
      </c>
      <c r="G332" s="153" t="s">
        <v>149</v>
      </c>
      <c r="H332" s="154">
        <v>1056</v>
      </c>
      <c r="I332" s="155"/>
      <c r="J332" s="156">
        <f>ROUND(I332*H332,2)</f>
        <v>0</v>
      </c>
      <c r="K332" s="152" t="s">
        <v>128</v>
      </c>
      <c r="L332" s="31"/>
      <c r="M332" s="157" t="s">
        <v>1</v>
      </c>
      <c r="N332" s="158" t="s">
        <v>42</v>
      </c>
      <c r="O332" s="54"/>
      <c r="P332" s="159">
        <f>O332*H332</f>
        <v>0</v>
      </c>
      <c r="Q332" s="159">
        <v>0</v>
      </c>
      <c r="R332" s="159">
        <f>Q332*H332</f>
        <v>0</v>
      </c>
      <c r="S332" s="159">
        <v>0</v>
      </c>
      <c r="T332" s="160">
        <f>S332*H332</f>
        <v>0</v>
      </c>
      <c r="AR332" s="161" t="s">
        <v>140</v>
      </c>
      <c r="AT332" s="161" t="s">
        <v>124</v>
      </c>
      <c r="AU332" s="161" t="s">
        <v>87</v>
      </c>
      <c r="AY332" s="16" t="s">
        <v>121</v>
      </c>
      <c r="BE332" s="162">
        <f>IF(N332="základní",J332,0)</f>
        <v>0</v>
      </c>
      <c r="BF332" s="162">
        <f>IF(N332="snížená",J332,0)</f>
        <v>0</v>
      </c>
      <c r="BG332" s="162">
        <f>IF(N332="zákl. přenesená",J332,0)</f>
        <v>0</v>
      </c>
      <c r="BH332" s="162">
        <f>IF(N332="sníž. přenesená",J332,0)</f>
        <v>0</v>
      </c>
      <c r="BI332" s="162">
        <f>IF(N332="nulová",J332,0)</f>
        <v>0</v>
      </c>
      <c r="BJ332" s="16" t="s">
        <v>85</v>
      </c>
      <c r="BK332" s="162">
        <f>ROUND(I332*H332,2)</f>
        <v>0</v>
      </c>
      <c r="BL332" s="16" t="s">
        <v>140</v>
      </c>
      <c r="BM332" s="161" t="s">
        <v>330</v>
      </c>
    </row>
    <row r="333" spans="2:65" s="1" customFormat="1" ht="24" customHeight="1">
      <c r="B333" s="149"/>
      <c r="C333" s="150" t="s">
        <v>8</v>
      </c>
      <c r="D333" s="150" t="s">
        <v>124</v>
      </c>
      <c r="E333" s="151" t="s">
        <v>331</v>
      </c>
      <c r="F333" s="152" t="s">
        <v>855</v>
      </c>
      <c r="G333" s="153" t="s">
        <v>199</v>
      </c>
      <c r="H333" s="154">
        <v>990</v>
      </c>
      <c r="I333" s="155"/>
      <c r="J333" s="156">
        <f>ROUND(I333*H333,2)</f>
        <v>0</v>
      </c>
      <c r="K333" s="152" t="s">
        <v>128</v>
      </c>
      <c r="L333" s="31"/>
      <c r="M333" s="157" t="s">
        <v>1</v>
      </c>
      <c r="N333" s="158" t="s">
        <v>42</v>
      </c>
      <c r="O333" s="54"/>
      <c r="P333" s="159">
        <f>O333*H333</f>
        <v>0</v>
      </c>
      <c r="Q333" s="159">
        <v>2.2000000000000001E-4</v>
      </c>
      <c r="R333" s="159">
        <f>Q333*H333</f>
        <v>0.21780000000000002</v>
      </c>
      <c r="S333" s="159">
        <v>2E-3</v>
      </c>
      <c r="T333" s="160">
        <f>S333*H333</f>
        <v>1.98</v>
      </c>
      <c r="AR333" s="161" t="s">
        <v>140</v>
      </c>
      <c r="AT333" s="161" t="s">
        <v>124</v>
      </c>
      <c r="AU333" s="161" t="s">
        <v>87</v>
      </c>
      <c r="AY333" s="16" t="s">
        <v>121</v>
      </c>
      <c r="BE333" s="162">
        <f>IF(N333="základní",J333,0)</f>
        <v>0</v>
      </c>
      <c r="BF333" s="162">
        <f>IF(N333="snížená",J333,0)</f>
        <v>0</v>
      </c>
      <c r="BG333" s="162">
        <f>IF(N333="zákl. přenesená",J333,0)</f>
        <v>0</v>
      </c>
      <c r="BH333" s="162">
        <f>IF(N333="sníž. přenesená",J333,0)</f>
        <v>0</v>
      </c>
      <c r="BI333" s="162">
        <f>IF(N333="nulová",J333,0)</f>
        <v>0</v>
      </c>
      <c r="BJ333" s="16" t="s">
        <v>85</v>
      </c>
      <c r="BK333" s="162">
        <f>ROUND(I333*H333,2)</f>
        <v>0</v>
      </c>
      <c r="BL333" s="16" t="s">
        <v>140</v>
      </c>
      <c r="BM333" s="161" t="s">
        <v>332</v>
      </c>
    </row>
    <row r="334" spans="2:65" s="12" customFormat="1">
      <c r="B334" s="169"/>
      <c r="D334" s="163" t="s">
        <v>201</v>
      </c>
      <c r="E334" s="170" t="s">
        <v>1</v>
      </c>
      <c r="F334" s="171" t="s">
        <v>333</v>
      </c>
      <c r="H334" s="172">
        <v>990</v>
      </c>
      <c r="I334" s="173"/>
      <c r="L334" s="169"/>
      <c r="M334" s="174"/>
      <c r="N334" s="175"/>
      <c r="O334" s="175"/>
      <c r="P334" s="175"/>
      <c r="Q334" s="175"/>
      <c r="R334" s="175"/>
      <c r="S334" s="175"/>
      <c r="T334" s="176"/>
      <c r="AT334" s="170" t="s">
        <v>201</v>
      </c>
      <c r="AU334" s="170" t="s">
        <v>87</v>
      </c>
      <c r="AV334" s="12" t="s">
        <v>87</v>
      </c>
      <c r="AW334" s="12" t="s">
        <v>32</v>
      </c>
      <c r="AX334" s="12" t="s">
        <v>85</v>
      </c>
      <c r="AY334" s="170" t="s">
        <v>121</v>
      </c>
    </row>
    <row r="335" spans="2:65" s="1" customFormat="1" ht="24" customHeight="1">
      <c r="B335" s="149"/>
      <c r="C335" s="150" t="s">
        <v>334</v>
      </c>
      <c r="D335" s="150" t="s">
        <v>124</v>
      </c>
      <c r="E335" s="151" t="s">
        <v>335</v>
      </c>
      <c r="F335" s="152" t="s">
        <v>852</v>
      </c>
      <c r="G335" s="153" t="s">
        <v>149</v>
      </c>
      <c r="H335" s="154">
        <v>1056</v>
      </c>
      <c r="I335" s="155"/>
      <c r="J335" s="156">
        <f>ROUND(I335*H335,2)</f>
        <v>0</v>
      </c>
      <c r="K335" s="152" t="s">
        <v>128</v>
      </c>
      <c r="L335" s="31"/>
      <c r="M335" s="157" t="s">
        <v>1</v>
      </c>
      <c r="N335" s="158" t="s">
        <v>42</v>
      </c>
      <c r="O335" s="54"/>
      <c r="P335" s="159">
        <f>O335*H335</f>
        <v>0</v>
      </c>
      <c r="Q335" s="159">
        <v>0</v>
      </c>
      <c r="R335" s="159">
        <f>Q335*H335</f>
        <v>0</v>
      </c>
      <c r="S335" s="159">
        <v>0</v>
      </c>
      <c r="T335" s="160">
        <f>S335*H335</f>
        <v>0</v>
      </c>
      <c r="AR335" s="161" t="s">
        <v>140</v>
      </c>
      <c r="AT335" s="161" t="s">
        <v>124</v>
      </c>
      <c r="AU335" s="161" t="s">
        <v>87</v>
      </c>
      <c r="AY335" s="16" t="s">
        <v>121</v>
      </c>
      <c r="BE335" s="162">
        <f>IF(N335="základní",J335,0)</f>
        <v>0</v>
      </c>
      <c r="BF335" s="162">
        <f>IF(N335="snížená",J335,0)</f>
        <v>0</v>
      </c>
      <c r="BG335" s="162">
        <f>IF(N335="zákl. přenesená",J335,0)</f>
        <v>0</v>
      </c>
      <c r="BH335" s="162">
        <f>IF(N335="sníž. přenesená",J335,0)</f>
        <v>0</v>
      </c>
      <c r="BI335" s="162">
        <f>IF(N335="nulová",J335,0)</f>
        <v>0</v>
      </c>
      <c r="BJ335" s="16" t="s">
        <v>85</v>
      </c>
      <c r="BK335" s="162">
        <f>ROUND(I335*H335,2)</f>
        <v>0</v>
      </c>
      <c r="BL335" s="16" t="s">
        <v>140</v>
      </c>
      <c r="BM335" s="161" t="s">
        <v>336</v>
      </c>
    </row>
    <row r="336" spans="2:65" s="12" customFormat="1">
      <c r="B336" s="169"/>
      <c r="D336" s="163" t="s">
        <v>201</v>
      </c>
      <c r="E336" s="170" t="s">
        <v>1</v>
      </c>
      <c r="F336" s="171" t="s">
        <v>337</v>
      </c>
      <c r="H336" s="172">
        <v>1056</v>
      </c>
      <c r="I336" s="173"/>
      <c r="L336" s="169"/>
      <c r="M336" s="174"/>
      <c r="N336" s="175"/>
      <c r="O336" s="175"/>
      <c r="P336" s="175"/>
      <c r="Q336" s="175"/>
      <c r="R336" s="175"/>
      <c r="S336" s="175"/>
      <c r="T336" s="176"/>
      <c r="AT336" s="170" t="s">
        <v>201</v>
      </c>
      <c r="AU336" s="170" t="s">
        <v>87</v>
      </c>
      <c r="AV336" s="12" t="s">
        <v>87</v>
      </c>
      <c r="AW336" s="12" t="s">
        <v>32</v>
      </c>
      <c r="AX336" s="12" t="s">
        <v>85</v>
      </c>
      <c r="AY336" s="170" t="s">
        <v>121</v>
      </c>
    </row>
    <row r="337" spans="2:65" s="1" customFormat="1" ht="24" customHeight="1">
      <c r="B337" s="149"/>
      <c r="C337" s="193" t="s">
        <v>338</v>
      </c>
      <c r="D337" s="193" t="s">
        <v>339</v>
      </c>
      <c r="E337" s="194" t="s">
        <v>340</v>
      </c>
      <c r="F337" s="195" t="s">
        <v>341</v>
      </c>
      <c r="G337" s="196" t="s">
        <v>149</v>
      </c>
      <c r="H337" s="197">
        <v>1108.8</v>
      </c>
      <c r="I337" s="198"/>
      <c r="J337" s="199">
        <f>ROUND(I337*H337,2)</f>
        <v>0</v>
      </c>
      <c r="K337" s="195" t="s">
        <v>128</v>
      </c>
      <c r="L337" s="200"/>
      <c r="M337" s="201" t="s">
        <v>1</v>
      </c>
      <c r="N337" s="202" t="s">
        <v>42</v>
      </c>
      <c r="O337" s="54"/>
      <c r="P337" s="159">
        <f>O337*H337</f>
        <v>0</v>
      </c>
      <c r="Q337" s="159">
        <v>4.0000000000000003E-5</v>
      </c>
      <c r="R337" s="159">
        <f>Q337*H337</f>
        <v>4.4352000000000003E-2</v>
      </c>
      <c r="S337" s="159">
        <v>0</v>
      </c>
      <c r="T337" s="160">
        <f>S337*H337</f>
        <v>0</v>
      </c>
      <c r="AR337" s="161" t="s">
        <v>155</v>
      </c>
      <c r="AT337" s="161" t="s">
        <v>339</v>
      </c>
      <c r="AU337" s="161" t="s">
        <v>87</v>
      </c>
      <c r="AY337" s="16" t="s">
        <v>121</v>
      </c>
      <c r="BE337" s="162">
        <f>IF(N337="základní",J337,0)</f>
        <v>0</v>
      </c>
      <c r="BF337" s="162">
        <f>IF(N337="snížená",J337,0)</f>
        <v>0</v>
      </c>
      <c r="BG337" s="162">
        <f>IF(N337="zákl. přenesená",J337,0)</f>
        <v>0</v>
      </c>
      <c r="BH337" s="162">
        <f>IF(N337="sníž. přenesená",J337,0)</f>
        <v>0</v>
      </c>
      <c r="BI337" s="162">
        <f>IF(N337="nulová",J337,0)</f>
        <v>0</v>
      </c>
      <c r="BJ337" s="16" t="s">
        <v>85</v>
      </c>
      <c r="BK337" s="162">
        <f>ROUND(I337*H337,2)</f>
        <v>0</v>
      </c>
      <c r="BL337" s="16" t="s">
        <v>140</v>
      </c>
      <c r="BM337" s="161" t="s">
        <v>342</v>
      </c>
    </row>
    <row r="338" spans="2:65" s="12" customFormat="1">
      <c r="B338" s="169"/>
      <c r="D338" s="163" t="s">
        <v>201</v>
      </c>
      <c r="E338" s="170" t="s">
        <v>1</v>
      </c>
      <c r="F338" s="171" t="s">
        <v>343</v>
      </c>
      <c r="H338" s="172">
        <v>1108.8</v>
      </c>
      <c r="I338" s="173"/>
      <c r="L338" s="169"/>
      <c r="M338" s="174"/>
      <c r="N338" s="175"/>
      <c r="O338" s="175"/>
      <c r="P338" s="175"/>
      <c r="Q338" s="175"/>
      <c r="R338" s="175"/>
      <c r="S338" s="175"/>
      <c r="T338" s="176"/>
      <c r="AT338" s="170" t="s">
        <v>201</v>
      </c>
      <c r="AU338" s="170" t="s">
        <v>87</v>
      </c>
      <c r="AV338" s="12" t="s">
        <v>87</v>
      </c>
      <c r="AW338" s="12" t="s">
        <v>32</v>
      </c>
      <c r="AX338" s="12" t="s">
        <v>85</v>
      </c>
      <c r="AY338" s="170" t="s">
        <v>121</v>
      </c>
    </row>
    <row r="339" spans="2:65" s="1" customFormat="1" ht="24" customHeight="1">
      <c r="B339" s="149"/>
      <c r="C339" s="150" t="s">
        <v>344</v>
      </c>
      <c r="D339" s="150" t="s">
        <v>124</v>
      </c>
      <c r="E339" s="151" t="s">
        <v>345</v>
      </c>
      <c r="F339" s="152" t="s">
        <v>346</v>
      </c>
      <c r="G339" s="153" t="s">
        <v>149</v>
      </c>
      <c r="H339" s="154">
        <v>1056</v>
      </c>
      <c r="I339" s="155"/>
      <c r="J339" s="156">
        <f>ROUND(I339*H339,2)</f>
        <v>0</v>
      </c>
      <c r="K339" s="152" t="s">
        <v>128</v>
      </c>
      <c r="L339" s="31"/>
      <c r="M339" s="157" t="s">
        <v>1</v>
      </c>
      <c r="N339" s="158" t="s">
        <v>42</v>
      </c>
      <c r="O339" s="54"/>
      <c r="P339" s="159">
        <f>O339*H339</f>
        <v>0</v>
      </c>
      <c r="Q339" s="159">
        <v>1.5E-3</v>
      </c>
      <c r="R339" s="159">
        <f>Q339*H339</f>
        <v>1.5840000000000001</v>
      </c>
      <c r="S339" s="159">
        <v>0</v>
      </c>
      <c r="T339" s="160">
        <f>S339*H339</f>
        <v>0</v>
      </c>
      <c r="AR339" s="161" t="s">
        <v>140</v>
      </c>
      <c r="AT339" s="161" t="s">
        <v>124</v>
      </c>
      <c r="AU339" s="161" t="s">
        <v>87</v>
      </c>
      <c r="AY339" s="16" t="s">
        <v>121</v>
      </c>
      <c r="BE339" s="162">
        <f>IF(N339="základní",J339,0)</f>
        <v>0</v>
      </c>
      <c r="BF339" s="162">
        <f>IF(N339="snížená",J339,0)</f>
        <v>0</v>
      </c>
      <c r="BG339" s="162">
        <f>IF(N339="zákl. přenesená",J339,0)</f>
        <v>0</v>
      </c>
      <c r="BH339" s="162">
        <f>IF(N339="sníž. přenesená",J339,0)</f>
        <v>0</v>
      </c>
      <c r="BI339" s="162">
        <f>IF(N339="nulová",J339,0)</f>
        <v>0</v>
      </c>
      <c r="BJ339" s="16" t="s">
        <v>85</v>
      </c>
      <c r="BK339" s="162">
        <f>ROUND(I339*H339,2)</f>
        <v>0</v>
      </c>
      <c r="BL339" s="16" t="s">
        <v>140</v>
      </c>
      <c r="BM339" s="161" t="s">
        <v>347</v>
      </c>
    </row>
    <row r="340" spans="2:65" s="12" customFormat="1">
      <c r="B340" s="169"/>
      <c r="D340" s="163" t="s">
        <v>201</v>
      </c>
      <c r="E340" s="170" t="s">
        <v>1</v>
      </c>
      <c r="F340" s="171" t="s">
        <v>348</v>
      </c>
      <c r="H340" s="172">
        <v>1056</v>
      </c>
      <c r="I340" s="173"/>
      <c r="L340" s="169"/>
      <c r="M340" s="174"/>
      <c r="N340" s="175"/>
      <c r="O340" s="175"/>
      <c r="P340" s="175"/>
      <c r="Q340" s="175"/>
      <c r="R340" s="175"/>
      <c r="S340" s="175"/>
      <c r="T340" s="176"/>
      <c r="AT340" s="170" t="s">
        <v>201</v>
      </c>
      <c r="AU340" s="170" t="s">
        <v>87</v>
      </c>
      <c r="AV340" s="12" t="s">
        <v>87</v>
      </c>
      <c r="AW340" s="12" t="s">
        <v>32</v>
      </c>
      <c r="AX340" s="12" t="s">
        <v>85</v>
      </c>
      <c r="AY340" s="170" t="s">
        <v>121</v>
      </c>
    </row>
    <row r="341" spans="2:65" s="1" customFormat="1" ht="24" customHeight="1">
      <c r="B341" s="149"/>
      <c r="C341" s="150" t="s">
        <v>349</v>
      </c>
      <c r="D341" s="150" t="s">
        <v>124</v>
      </c>
      <c r="E341" s="151" t="s">
        <v>350</v>
      </c>
      <c r="F341" s="152" t="s">
        <v>853</v>
      </c>
      <c r="G341" s="153" t="s">
        <v>149</v>
      </c>
      <c r="H341" s="154">
        <v>1056</v>
      </c>
      <c r="I341" s="155"/>
      <c r="J341" s="156">
        <f>ROUND(I341*H341,2)</f>
        <v>0</v>
      </c>
      <c r="K341" s="152" t="s">
        <v>128</v>
      </c>
      <c r="L341" s="31"/>
      <c r="M341" s="157" t="s">
        <v>1</v>
      </c>
      <c r="N341" s="158" t="s">
        <v>42</v>
      </c>
      <c r="O341" s="54"/>
      <c r="P341" s="159">
        <f>O341*H341</f>
        <v>0</v>
      </c>
      <c r="Q341" s="159">
        <v>2.9E-4</v>
      </c>
      <c r="R341" s="159">
        <f>Q341*H341</f>
        <v>0.30624000000000001</v>
      </c>
      <c r="S341" s="159">
        <v>0</v>
      </c>
      <c r="T341" s="160">
        <f>S341*H341</f>
        <v>0</v>
      </c>
      <c r="AR341" s="161" t="s">
        <v>140</v>
      </c>
      <c r="AT341" s="161" t="s">
        <v>124</v>
      </c>
      <c r="AU341" s="161" t="s">
        <v>87</v>
      </c>
      <c r="AY341" s="16" t="s">
        <v>121</v>
      </c>
      <c r="BE341" s="162">
        <f>IF(N341="základní",J341,0)</f>
        <v>0</v>
      </c>
      <c r="BF341" s="162">
        <f>IF(N341="snížená",J341,0)</f>
        <v>0</v>
      </c>
      <c r="BG341" s="162">
        <f>IF(N341="zákl. přenesená",J341,0)</f>
        <v>0</v>
      </c>
      <c r="BH341" s="162">
        <f>IF(N341="sníž. přenesená",J341,0)</f>
        <v>0</v>
      </c>
      <c r="BI341" s="162">
        <f>IF(N341="nulová",J341,0)</f>
        <v>0</v>
      </c>
      <c r="BJ341" s="16" t="s">
        <v>85</v>
      </c>
      <c r="BK341" s="162">
        <f>ROUND(I341*H341,2)</f>
        <v>0</v>
      </c>
      <c r="BL341" s="16" t="s">
        <v>140</v>
      </c>
      <c r="BM341" s="161" t="s">
        <v>351</v>
      </c>
    </row>
    <row r="342" spans="2:65" s="12" customFormat="1">
      <c r="B342" s="169"/>
      <c r="D342" s="163" t="s">
        <v>201</v>
      </c>
      <c r="E342" s="170" t="s">
        <v>1</v>
      </c>
      <c r="F342" s="171" t="s">
        <v>352</v>
      </c>
      <c r="H342" s="172">
        <v>1056</v>
      </c>
      <c r="I342" s="173"/>
      <c r="L342" s="169"/>
      <c r="M342" s="174"/>
      <c r="N342" s="175"/>
      <c r="O342" s="175"/>
      <c r="P342" s="175"/>
      <c r="Q342" s="175"/>
      <c r="R342" s="175"/>
      <c r="S342" s="175"/>
      <c r="T342" s="176"/>
      <c r="AT342" s="170" t="s">
        <v>201</v>
      </c>
      <c r="AU342" s="170" t="s">
        <v>87</v>
      </c>
      <c r="AV342" s="12" t="s">
        <v>87</v>
      </c>
      <c r="AW342" s="12" t="s">
        <v>32</v>
      </c>
      <c r="AX342" s="12" t="s">
        <v>85</v>
      </c>
      <c r="AY342" s="170" t="s">
        <v>121</v>
      </c>
    </row>
    <row r="343" spans="2:65" s="1" customFormat="1" ht="24" customHeight="1">
      <c r="B343" s="149"/>
      <c r="C343" s="150" t="s">
        <v>353</v>
      </c>
      <c r="D343" s="150" t="s">
        <v>124</v>
      </c>
      <c r="E343" s="151" t="s">
        <v>354</v>
      </c>
      <c r="F343" s="152" t="s">
        <v>355</v>
      </c>
      <c r="G343" s="153" t="s">
        <v>199</v>
      </c>
      <c r="H343" s="154">
        <v>510</v>
      </c>
      <c r="I343" s="155"/>
      <c r="J343" s="156">
        <f>ROUND(I343*H343,2)</f>
        <v>0</v>
      </c>
      <c r="K343" s="152" t="s">
        <v>128</v>
      </c>
      <c r="L343" s="31"/>
      <c r="M343" s="157" t="s">
        <v>1</v>
      </c>
      <c r="N343" s="158" t="s">
        <v>42</v>
      </c>
      <c r="O343" s="54"/>
      <c r="P343" s="159">
        <f>O343*H343</f>
        <v>0</v>
      </c>
      <c r="Q343" s="159">
        <v>0</v>
      </c>
      <c r="R343" s="159">
        <f>Q343*H343</f>
        <v>0</v>
      </c>
      <c r="S343" s="159">
        <v>0</v>
      </c>
      <c r="T343" s="160">
        <f>S343*H343</f>
        <v>0</v>
      </c>
      <c r="AR343" s="161" t="s">
        <v>140</v>
      </c>
      <c r="AT343" s="161" t="s">
        <v>124</v>
      </c>
      <c r="AU343" s="161" t="s">
        <v>87</v>
      </c>
      <c r="AY343" s="16" t="s">
        <v>121</v>
      </c>
      <c r="BE343" s="162">
        <f>IF(N343="základní",J343,0)</f>
        <v>0</v>
      </c>
      <c r="BF343" s="162">
        <f>IF(N343="snížená",J343,0)</f>
        <v>0</v>
      </c>
      <c r="BG343" s="162">
        <f>IF(N343="zákl. přenesená",J343,0)</f>
        <v>0</v>
      </c>
      <c r="BH343" s="162">
        <f>IF(N343="sníž. přenesená",J343,0)</f>
        <v>0</v>
      </c>
      <c r="BI343" s="162">
        <f>IF(N343="nulová",J343,0)</f>
        <v>0</v>
      </c>
      <c r="BJ343" s="16" t="s">
        <v>85</v>
      </c>
      <c r="BK343" s="162">
        <f>ROUND(I343*H343,2)</f>
        <v>0</v>
      </c>
      <c r="BL343" s="16" t="s">
        <v>140</v>
      </c>
      <c r="BM343" s="161" t="s">
        <v>356</v>
      </c>
    </row>
    <row r="344" spans="2:65" s="11" customFormat="1" ht="22.9" customHeight="1">
      <c r="B344" s="136"/>
      <c r="D344" s="137" t="s">
        <v>76</v>
      </c>
      <c r="E344" s="147" t="s">
        <v>161</v>
      </c>
      <c r="F344" s="147" t="s">
        <v>357</v>
      </c>
      <c r="I344" s="139"/>
      <c r="J344" s="148">
        <f>BK344</f>
        <v>0</v>
      </c>
      <c r="L344" s="136"/>
      <c r="M344" s="141"/>
      <c r="N344" s="142"/>
      <c r="O344" s="142"/>
      <c r="P344" s="143">
        <f>SUM(P345:P352)</f>
        <v>0</v>
      </c>
      <c r="Q344" s="142"/>
      <c r="R344" s="143">
        <f>SUM(R345:R352)</f>
        <v>0.25190000000000001</v>
      </c>
      <c r="S344" s="142"/>
      <c r="T344" s="144">
        <f>SUM(T345:T352)</f>
        <v>0</v>
      </c>
      <c r="AR344" s="137" t="s">
        <v>85</v>
      </c>
      <c r="AT344" s="145" t="s">
        <v>76</v>
      </c>
      <c r="AU344" s="145" t="s">
        <v>85</v>
      </c>
      <c r="AY344" s="137" t="s">
        <v>121</v>
      </c>
      <c r="BK344" s="146">
        <f>SUM(BK345:BK352)</f>
        <v>0</v>
      </c>
    </row>
    <row r="345" spans="2:65" s="1" customFormat="1" ht="24" customHeight="1">
      <c r="B345" s="149"/>
      <c r="C345" s="150" t="s">
        <v>7</v>
      </c>
      <c r="D345" s="150" t="s">
        <v>124</v>
      </c>
      <c r="E345" s="151" t="s">
        <v>358</v>
      </c>
      <c r="F345" s="152" t="s">
        <v>359</v>
      </c>
      <c r="G345" s="153" t="s">
        <v>360</v>
      </c>
      <c r="H345" s="154">
        <v>48</v>
      </c>
      <c r="I345" s="155"/>
      <c r="J345" s="156">
        <f>ROUND(I345*H345,2)</f>
        <v>0</v>
      </c>
      <c r="K345" s="152" t="s">
        <v>128</v>
      </c>
      <c r="L345" s="31"/>
      <c r="M345" s="157" t="s">
        <v>1</v>
      </c>
      <c r="N345" s="158" t="s">
        <v>42</v>
      </c>
      <c r="O345" s="54"/>
      <c r="P345" s="159">
        <f>O345*H345</f>
        <v>0</v>
      </c>
      <c r="Q345" s="159">
        <v>0</v>
      </c>
      <c r="R345" s="159">
        <f>Q345*H345</f>
        <v>0</v>
      </c>
      <c r="S345" s="159">
        <v>0</v>
      </c>
      <c r="T345" s="160">
        <f>S345*H345</f>
        <v>0</v>
      </c>
      <c r="AR345" s="161" t="s">
        <v>140</v>
      </c>
      <c r="AT345" s="161" t="s">
        <v>124</v>
      </c>
      <c r="AU345" s="161" t="s">
        <v>87</v>
      </c>
      <c r="AY345" s="16" t="s">
        <v>121</v>
      </c>
      <c r="BE345" s="162">
        <f>IF(N345="základní",J345,0)</f>
        <v>0</v>
      </c>
      <c r="BF345" s="162">
        <f>IF(N345="snížená",J345,0)</f>
        <v>0</v>
      </c>
      <c r="BG345" s="162">
        <f>IF(N345="zákl. přenesená",J345,0)</f>
        <v>0</v>
      </c>
      <c r="BH345" s="162">
        <f>IF(N345="sníž. přenesená",J345,0)</f>
        <v>0</v>
      </c>
      <c r="BI345" s="162">
        <f>IF(N345="nulová",J345,0)</f>
        <v>0</v>
      </c>
      <c r="BJ345" s="16" t="s">
        <v>85</v>
      </c>
      <c r="BK345" s="162">
        <f>ROUND(I345*H345,2)</f>
        <v>0</v>
      </c>
      <c r="BL345" s="16" t="s">
        <v>140</v>
      </c>
      <c r="BM345" s="161" t="s">
        <v>361</v>
      </c>
    </row>
    <row r="346" spans="2:65" s="12" customFormat="1">
      <c r="B346" s="169"/>
      <c r="D346" s="163" t="s">
        <v>201</v>
      </c>
      <c r="E346" s="170" t="s">
        <v>1</v>
      </c>
      <c r="F346" s="171" t="s">
        <v>362</v>
      </c>
      <c r="H346" s="172">
        <v>48</v>
      </c>
      <c r="I346" s="173"/>
      <c r="L346" s="169"/>
      <c r="M346" s="174"/>
      <c r="N346" s="175"/>
      <c r="O346" s="175"/>
      <c r="P346" s="175"/>
      <c r="Q346" s="175"/>
      <c r="R346" s="175"/>
      <c r="S346" s="175"/>
      <c r="T346" s="176"/>
      <c r="AT346" s="170" t="s">
        <v>201</v>
      </c>
      <c r="AU346" s="170" t="s">
        <v>87</v>
      </c>
      <c r="AV346" s="12" t="s">
        <v>87</v>
      </c>
      <c r="AW346" s="12" t="s">
        <v>32</v>
      </c>
      <c r="AX346" s="12" t="s">
        <v>85</v>
      </c>
      <c r="AY346" s="170" t="s">
        <v>121</v>
      </c>
    </row>
    <row r="347" spans="2:65" s="1" customFormat="1" ht="24" customHeight="1">
      <c r="B347" s="149"/>
      <c r="C347" s="150" t="s">
        <v>363</v>
      </c>
      <c r="D347" s="150" t="s">
        <v>124</v>
      </c>
      <c r="E347" s="151" t="s">
        <v>364</v>
      </c>
      <c r="F347" s="152" t="s">
        <v>365</v>
      </c>
      <c r="G347" s="153" t="s">
        <v>199</v>
      </c>
      <c r="H347" s="154">
        <v>990</v>
      </c>
      <c r="I347" s="155"/>
      <c r="J347" s="156">
        <f>ROUND(I347*H347,2)</f>
        <v>0</v>
      </c>
      <c r="K347" s="152" t="s">
        <v>128</v>
      </c>
      <c r="L347" s="31"/>
      <c r="M347" s="157" t="s">
        <v>1</v>
      </c>
      <c r="N347" s="158" t="s">
        <v>42</v>
      </c>
      <c r="O347" s="54"/>
      <c r="P347" s="159">
        <f>O347*H347</f>
        <v>0</v>
      </c>
      <c r="Q347" s="159">
        <v>1.2999999999999999E-4</v>
      </c>
      <c r="R347" s="159">
        <f>Q347*H347</f>
        <v>0.12869999999999998</v>
      </c>
      <c r="S347" s="159">
        <v>0</v>
      </c>
      <c r="T347" s="160">
        <f>S347*H347</f>
        <v>0</v>
      </c>
      <c r="AR347" s="161" t="s">
        <v>140</v>
      </c>
      <c r="AT347" s="161" t="s">
        <v>124</v>
      </c>
      <c r="AU347" s="161" t="s">
        <v>87</v>
      </c>
      <c r="AY347" s="16" t="s">
        <v>121</v>
      </c>
      <c r="BE347" s="162">
        <f>IF(N347="základní",J347,0)</f>
        <v>0</v>
      </c>
      <c r="BF347" s="162">
        <f>IF(N347="snížená",J347,0)</f>
        <v>0</v>
      </c>
      <c r="BG347" s="162">
        <f>IF(N347="zákl. přenesená",J347,0)</f>
        <v>0</v>
      </c>
      <c r="BH347" s="162">
        <f>IF(N347="sníž. přenesená",J347,0)</f>
        <v>0</v>
      </c>
      <c r="BI347" s="162">
        <f>IF(N347="nulová",J347,0)</f>
        <v>0</v>
      </c>
      <c r="BJ347" s="16" t="s">
        <v>85</v>
      </c>
      <c r="BK347" s="162">
        <f>ROUND(I347*H347,2)</f>
        <v>0</v>
      </c>
      <c r="BL347" s="16" t="s">
        <v>140</v>
      </c>
      <c r="BM347" s="161" t="s">
        <v>366</v>
      </c>
    </row>
    <row r="348" spans="2:65" s="12" customFormat="1">
      <c r="B348" s="169"/>
      <c r="D348" s="163" t="s">
        <v>201</v>
      </c>
      <c r="E348" s="170" t="s">
        <v>1</v>
      </c>
      <c r="F348" s="171" t="s">
        <v>367</v>
      </c>
      <c r="H348" s="172">
        <v>990</v>
      </c>
      <c r="I348" s="173"/>
      <c r="L348" s="169"/>
      <c r="M348" s="174"/>
      <c r="N348" s="175"/>
      <c r="O348" s="175"/>
      <c r="P348" s="175"/>
      <c r="Q348" s="175"/>
      <c r="R348" s="175"/>
      <c r="S348" s="175"/>
      <c r="T348" s="176"/>
      <c r="AT348" s="170" t="s">
        <v>201</v>
      </c>
      <c r="AU348" s="170" t="s">
        <v>87</v>
      </c>
      <c r="AV348" s="12" t="s">
        <v>87</v>
      </c>
      <c r="AW348" s="12" t="s">
        <v>32</v>
      </c>
      <c r="AX348" s="12" t="s">
        <v>85</v>
      </c>
      <c r="AY348" s="170" t="s">
        <v>121</v>
      </c>
    </row>
    <row r="349" spans="2:65" s="1" customFormat="1" ht="24" customHeight="1">
      <c r="B349" s="149"/>
      <c r="C349" s="150" t="s">
        <v>368</v>
      </c>
      <c r="D349" s="150" t="s">
        <v>124</v>
      </c>
      <c r="E349" s="151" t="s">
        <v>369</v>
      </c>
      <c r="F349" s="152" t="s">
        <v>370</v>
      </c>
      <c r="G349" s="153" t="s">
        <v>199</v>
      </c>
      <c r="H349" s="154">
        <v>3080</v>
      </c>
      <c r="I349" s="155"/>
      <c r="J349" s="156">
        <f>ROUND(I349*H349,2)</f>
        <v>0</v>
      </c>
      <c r="K349" s="152" t="s">
        <v>128</v>
      </c>
      <c r="L349" s="31"/>
      <c r="M349" s="157" t="s">
        <v>1</v>
      </c>
      <c r="N349" s="158" t="s">
        <v>42</v>
      </c>
      <c r="O349" s="54"/>
      <c r="P349" s="159">
        <f>O349*H349</f>
        <v>0</v>
      </c>
      <c r="Q349" s="159">
        <v>4.0000000000000003E-5</v>
      </c>
      <c r="R349" s="159">
        <f>Q349*H349</f>
        <v>0.1232</v>
      </c>
      <c r="S349" s="159">
        <v>0</v>
      </c>
      <c r="T349" s="160">
        <f>S349*H349</f>
        <v>0</v>
      </c>
      <c r="AR349" s="161" t="s">
        <v>140</v>
      </c>
      <c r="AT349" s="161" t="s">
        <v>124</v>
      </c>
      <c r="AU349" s="161" t="s">
        <v>87</v>
      </c>
      <c r="AY349" s="16" t="s">
        <v>121</v>
      </c>
      <c r="BE349" s="162">
        <f>IF(N349="základní",J349,0)</f>
        <v>0</v>
      </c>
      <c r="BF349" s="162">
        <f>IF(N349="snížená",J349,0)</f>
        <v>0</v>
      </c>
      <c r="BG349" s="162">
        <f>IF(N349="zákl. přenesená",J349,0)</f>
        <v>0</v>
      </c>
      <c r="BH349" s="162">
        <f>IF(N349="sníž. přenesená",J349,0)</f>
        <v>0</v>
      </c>
      <c r="BI349" s="162">
        <f>IF(N349="nulová",J349,0)</f>
        <v>0</v>
      </c>
      <c r="BJ349" s="16" t="s">
        <v>85</v>
      </c>
      <c r="BK349" s="162">
        <f>ROUND(I349*H349,2)</f>
        <v>0</v>
      </c>
      <c r="BL349" s="16" t="s">
        <v>140</v>
      </c>
      <c r="BM349" s="161" t="s">
        <v>371</v>
      </c>
    </row>
    <row r="350" spans="2:65" s="12" customFormat="1">
      <c r="B350" s="169"/>
      <c r="D350" s="163" t="s">
        <v>201</v>
      </c>
      <c r="E350" s="170" t="s">
        <v>1</v>
      </c>
      <c r="F350" s="171" t="s">
        <v>372</v>
      </c>
      <c r="H350" s="172">
        <v>3080</v>
      </c>
      <c r="I350" s="173"/>
      <c r="L350" s="169"/>
      <c r="M350" s="174"/>
      <c r="N350" s="175"/>
      <c r="O350" s="175"/>
      <c r="P350" s="175"/>
      <c r="Q350" s="175"/>
      <c r="R350" s="175"/>
      <c r="S350" s="175"/>
      <c r="T350" s="176"/>
      <c r="AT350" s="170" t="s">
        <v>201</v>
      </c>
      <c r="AU350" s="170" t="s">
        <v>87</v>
      </c>
      <c r="AV350" s="12" t="s">
        <v>87</v>
      </c>
      <c r="AW350" s="12" t="s">
        <v>32</v>
      </c>
      <c r="AX350" s="12" t="s">
        <v>85</v>
      </c>
      <c r="AY350" s="170" t="s">
        <v>121</v>
      </c>
    </row>
    <row r="351" spans="2:65" s="1" customFormat="1" ht="16.5" customHeight="1">
      <c r="B351" s="149"/>
      <c r="C351" s="150" t="s">
        <v>373</v>
      </c>
      <c r="D351" s="150" t="s">
        <v>124</v>
      </c>
      <c r="E351" s="151" t="s">
        <v>374</v>
      </c>
      <c r="F351" s="152" t="s">
        <v>375</v>
      </c>
      <c r="G351" s="153" t="s">
        <v>199</v>
      </c>
      <c r="H351" s="154">
        <v>3080</v>
      </c>
      <c r="I351" s="155"/>
      <c r="J351" s="156">
        <f>ROUND(I351*H351,2)</f>
        <v>0</v>
      </c>
      <c r="K351" s="152" t="s">
        <v>128</v>
      </c>
      <c r="L351" s="31"/>
      <c r="M351" s="157" t="s">
        <v>1</v>
      </c>
      <c r="N351" s="158" t="s">
        <v>42</v>
      </c>
      <c r="O351" s="54"/>
      <c r="P351" s="159">
        <f>O351*H351</f>
        <v>0</v>
      </c>
      <c r="Q351" s="159">
        <v>0</v>
      </c>
      <c r="R351" s="159">
        <f>Q351*H351</f>
        <v>0</v>
      </c>
      <c r="S351" s="159">
        <v>0</v>
      </c>
      <c r="T351" s="160">
        <f>S351*H351</f>
        <v>0</v>
      </c>
      <c r="AR351" s="161" t="s">
        <v>140</v>
      </c>
      <c r="AT351" s="161" t="s">
        <v>124</v>
      </c>
      <c r="AU351" s="161" t="s">
        <v>87</v>
      </c>
      <c r="AY351" s="16" t="s">
        <v>121</v>
      </c>
      <c r="BE351" s="162">
        <f>IF(N351="základní",J351,0)</f>
        <v>0</v>
      </c>
      <c r="BF351" s="162">
        <f>IF(N351="snížená",J351,0)</f>
        <v>0</v>
      </c>
      <c r="BG351" s="162">
        <f>IF(N351="zákl. přenesená",J351,0)</f>
        <v>0</v>
      </c>
      <c r="BH351" s="162">
        <f>IF(N351="sníž. přenesená",J351,0)</f>
        <v>0</v>
      </c>
      <c r="BI351" s="162">
        <f>IF(N351="nulová",J351,0)</f>
        <v>0</v>
      </c>
      <c r="BJ351" s="16" t="s">
        <v>85</v>
      </c>
      <c r="BK351" s="162">
        <f>ROUND(I351*H351,2)</f>
        <v>0</v>
      </c>
      <c r="BL351" s="16" t="s">
        <v>140</v>
      </c>
      <c r="BM351" s="161" t="s">
        <v>376</v>
      </c>
    </row>
    <row r="352" spans="2:65" s="12" customFormat="1">
      <c r="B352" s="169"/>
      <c r="D352" s="163" t="s">
        <v>201</v>
      </c>
      <c r="E352" s="170" t="s">
        <v>1</v>
      </c>
      <c r="F352" s="171" t="s">
        <v>851</v>
      </c>
      <c r="H352" s="172"/>
      <c r="I352" s="173"/>
      <c r="L352" s="169"/>
      <c r="M352" s="174"/>
      <c r="N352" s="175"/>
      <c r="O352" s="175"/>
      <c r="P352" s="175"/>
      <c r="Q352" s="175"/>
      <c r="R352" s="175"/>
      <c r="S352" s="175"/>
      <c r="T352" s="176"/>
      <c r="AT352" s="170" t="s">
        <v>201</v>
      </c>
      <c r="AU352" s="170" t="s">
        <v>87</v>
      </c>
      <c r="AV352" s="12" t="s">
        <v>87</v>
      </c>
      <c r="AW352" s="12" t="s">
        <v>32</v>
      </c>
      <c r="AX352" s="12" t="s">
        <v>85</v>
      </c>
      <c r="AY352" s="170" t="s">
        <v>121</v>
      </c>
    </row>
    <row r="353" spans="2:65" s="11" customFormat="1" ht="22.9" customHeight="1">
      <c r="B353" s="136"/>
      <c r="D353" s="137" t="s">
        <v>76</v>
      </c>
      <c r="E353" s="147" t="s">
        <v>377</v>
      </c>
      <c r="F353" s="147" t="s">
        <v>378</v>
      </c>
      <c r="I353" s="139"/>
      <c r="J353" s="148">
        <f>BK353</f>
        <v>0</v>
      </c>
      <c r="L353" s="136"/>
      <c r="M353" s="141"/>
      <c r="N353" s="142"/>
      <c r="O353" s="142"/>
      <c r="P353" s="143">
        <f>SUM(P354:P448)</f>
        <v>0</v>
      </c>
      <c r="Q353" s="142"/>
      <c r="R353" s="143">
        <f>SUM(R354:R448)</f>
        <v>0</v>
      </c>
      <c r="S353" s="142"/>
      <c r="T353" s="144">
        <f>SUM(T354:T448)</f>
        <v>50.993806999999997</v>
      </c>
      <c r="AR353" s="137" t="s">
        <v>85</v>
      </c>
      <c r="AT353" s="145" t="s">
        <v>76</v>
      </c>
      <c r="AU353" s="145" t="s">
        <v>85</v>
      </c>
      <c r="AY353" s="137" t="s">
        <v>121</v>
      </c>
      <c r="BK353" s="146">
        <f>SUM(BK354:BK448)</f>
        <v>0</v>
      </c>
    </row>
    <row r="354" spans="2:65" s="1" customFormat="1" ht="24" customHeight="1">
      <c r="B354" s="149"/>
      <c r="C354" s="150" t="s">
        <v>379</v>
      </c>
      <c r="D354" s="150" t="s">
        <v>124</v>
      </c>
      <c r="E354" s="151" t="s">
        <v>380</v>
      </c>
      <c r="F354" s="152" t="s">
        <v>381</v>
      </c>
      <c r="G354" s="153" t="s">
        <v>199</v>
      </c>
      <c r="H354" s="154">
        <v>0.75</v>
      </c>
      <c r="I354" s="155"/>
      <c r="J354" s="156">
        <f>ROUND(I354*H354,2)</f>
        <v>0</v>
      </c>
      <c r="K354" s="152" t="s">
        <v>128</v>
      </c>
      <c r="L354" s="31"/>
      <c r="M354" s="157" t="s">
        <v>1</v>
      </c>
      <c r="N354" s="158" t="s">
        <v>42</v>
      </c>
      <c r="O354" s="54"/>
      <c r="P354" s="159">
        <f>O354*H354</f>
        <v>0</v>
      </c>
      <c r="Q354" s="159">
        <v>0</v>
      </c>
      <c r="R354" s="159">
        <f>Q354*H354</f>
        <v>0</v>
      </c>
      <c r="S354" s="159">
        <v>5.7000000000000002E-2</v>
      </c>
      <c r="T354" s="160">
        <f>S354*H354</f>
        <v>4.2750000000000003E-2</v>
      </c>
      <c r="AR354" s="161" t="s">
        <v>140</v>
      </c>
      <c r="AT354" s="161" t="s">
        <v>124</v>
      </c>
      <c r="AU354" s="161" t="s">
        <v>87</v>
      </c>
      <c r="AY354" s="16" t="s">
        <v>121</v>
      </c>
      <c r="BE354" s="162">
        <f>IF(N354="základní",J354,0)</f>
        <v>0</v>
      </c>
      <c r="BF354" s="162">
        <f>IF(N354="snížená",J354,0)</f>
        <v>0</v>
      </c>
      <c r="BG354" s="162">
        <f>IF(N354="zákl. přenesená",J354,0)</f>
        <v>0</v>
      </c>
      <c r="BH354" s="162">
        <f>IF(N354="sníž. přenesená",J354,0)</f>
        <v>0</v>
      </c>
      <c r="BI354" s="162">
        <f>IF(N354="nulová",J354,0)</f>
        <v>0</v>
      </c>
      <c r="BJ354" s="16" t="s">
        <v>85</v>
      </c>
      <c r="BK354" s="162">
        <f>ROUND(I354*H354,2)</f>
        <v>0</v>
      </c>
      <c r="BL354" s="16" t="s">
        <v>140</v>
      </c>
      <c r="BM354" s="161" t="s">
        <v>382</v>
      </c>
    </row>
    <row r="355" spans="2:65" s="12" customFormat="1">
      <c r="B355" s="169"/>
      <c r="D355" s="163" t="s">
        <v>201</v>
      </c>
      <c r="E355" s="170" t="s">
        <v>1</v>
      </c>
      <c r="F355" s="171" t="s">
        <v>383</v>
      </c>
      <c r="H355" s="172">
        <v>0.75</v>
      </c>
      <c r="I355" s="173"/>
      <c r="L355" s="169"/>
      <c r="M355" s="174"/>
      <c r="N355" s="175"/>
      <c r="O355" s="175"/>
      <c r="P355" s="175"/>
      <c r="Q355" s="175"/>
      <c r="R355" s="175"/>
      <c r="S355" s="175"/>
      <c r="T355" s="176"/>
      <c r="AT355" s="170" t="s">
        <v>201</v>
      </c>
      <c r="AU355" s="170" t="s">
        <v>87</v>
      </c>
      <c r="AV355" s="12" t="s">
        <v>87</v>
      </c>
      <c r="AW355" s="12" t="s">
        <v>32</v>
      </c>
      <c r="AX355" s="12" t="s">
        <v>77</v>
      </c>
      <c r="AY355" s="170" t="s">
        <v>121</v>
      </c>
    </row>
    <row r="356" spans="2:65" s="14" customFormat="1">
      <c r="B356" s="185"/>
      <c r="D356" s="163" t="s">
        <v>201</v>
      </c>
      <c r="E356" s="186" t="s">
        <v>1</v>
      </c>
      <c r="F356" s="187" t="s">
        <v>384</v>
      </c>
      <c r="H356" s="188">
        <v>0.75</v>
      </c>
      <c r="I356" s="189"/>
      <c r="L356" s="185"/>
      <c r="M356" s="190"/>
      <c r="N356" s="191"/>
      <c r="O356" s="191"/>
      <c r="P356" s="191"/>
      <c r="Q356" s="191"/>
      <c r="R356" s="191"/>
      <c r="S356" s="191"/>
      <c r="T356" s="192"/>
      <c r="AT356" s="186" t="s">
        <v>201</v>
      </c>
      <c r="AU356" s="186" t="s">
        <v>87</v>
      </c>
      <c r="AV356" s="14" t="s">
        <v>136</v>
      </c>
      <c r="AW356" s="14" t="s">
        <v>32</v>
      </c>
      <c r="AX356" s="14" t="s">
        <v>77</v>
      </c>
      <c r="AY356" s="186" t="s">
        <v>121</v>
      </c>
    </row>
    <row r="357" spans="2:65" s="13" customFormat="1">
      <c r="B357" s="177"/>
      <c r="D357" s="163" t="s">
        <v>201</v>
      </c>
      <c r="E357" s="178" t="s">
        <v>1</v>
      </c>
      <c r="F357" s="179" t="s">
        <v>208</v>
      </c>
      <c r="H357" s="180">
        <v>0.75</v>
      </c>
      <c r="I357" s="181"/>
      <c r="L357" s="177"/>
      <c r="M357" s="182"/>
      <c r="N357" s="183"/>
      <c r="O357" s="183"/>
      <c r="P357" s="183"/>
      <c r="Q357" s="183"/>
      <c r="R357" s="183"/>
      <c r="S357" s="183"/>
      <c r="T357" s="184"/>
      <c r="AT357" s="178" t="s">
        <v>201</v>
      </c>
      <c r="AU357" s="178" t="s">
        <v>87</v>
      </c>
      <c r="AV357" s="13" t="s">
        <v>140</v>
      </c>
      <c r="AW357" s="13" t="s">
        <v>32</v>
      </c>
      <c r="AX357" s="13" t="s">
        <v>85</v>
      </c>
      <c r="AY357" s="178" t="s">
        <v>121</v>
      </c>
    </row>
    <row r="358" spans="2:65" s="1" customFormat="1" ht="24" customHeight="1">
      <c r="B358" s="149"/>
      <c r="C358" s="150" t="s">
        <v>385</v>
      </c>
      <c r="D358" s="150" t="s">
        <v>124</v>
      </c>
      <c r="E358" s="151" t="s">
        <v>386</v>
      </c>
      <c r="F358" s="152" t="s">
        <v>387</v>
      </c>
      <c r="G358" s="153" t="s">
        <v>199</v>
      </c>
      <c r="H358" s="154">
        <v>6</v>
      </c>
      <c r="I358" s="155"/>
      <c r="J358" s="156">
        <f>ROUND(I358*H358,2)</f>
        <v>0</v>
      </c>
      <c r="K358" s="152" t="s">
        <v>128</v>
      </c>
      <c r="L358" s="31"/>
      <c r="M358" s="157" t="s">
        <v>1</v>
      </c>
      <c r="N358" s="158" t="s">
        <v>42</v>
      </c>
      <c r="O358" s="54"/>
      <c r="P358" s="159">
        <f>O358*H358</f>
        <v>0</v>
      </c>
      <c r="Q358" s="159">
        <v>0</v>
      </c>
      <c r="R358" s="159">
        <f>Q358*H358</f>
        <v>0</v>
      </c>
      <c r="S358" s="159">
        <v>0.09</v>
      </c>
      <c r="T358" s="160">
        <f>S358*H358</f>
        <v>0.54</v>
      </c>
      <c r="AR358" s="161" t="s">
        <v>140</v>
      </c>
      <c r="AT358" s="161" t="s">
        <v>124</v>
      </c>
      <c r="AU358" s="161" t="s">
        <v>87</v>
      </c>
      <c r="AY358" s="16" t="s">
        <v>121</v>
      </c>
      <c r="BE358" s="162">
        <f>IF(N358="základní",J358,0)</f>
        <v>0</v>
      </c>
      <c r="BF358" s="162">
        <f>IF(N358="snížená",J358,0)</f>
        <v>0</v>
      </c>
      <c r="BG358" s="162">
        <f>IF(N358="zákl. přenesená",J358,0)</f>
        <v>0</v>
      </c>
      <c r="BH358" s="162">
        <f>IF(N358="sníž. přenesená",J358,0)</f>
        <v>0</v>
      </c>
      <c r="BI358" s="162">
        <f>IF(N358="nulová",J358,0)</f>
        <v>0</v>
      </c>
      <c r="BJ358" s="16" t="s">
        <v>85</v>
      </c>
      <c r="BK358" s="162">
        <f>ROUND(I358*H358,2)</f>
        <v>0</v>
      </c>
      <c r="BL358" s="16" t="s">
        <v>140</v>
      </c>
      <c r="BM358" s="161" t="s">
        <v>388</v>
      </c>
    </row>
    <row r="359" spans="2:65" s="12" customFormat="1">
      <c r="B359" s="169"/>
      <c r="D359" s="163" t="s">
        <v>201</v>
      </c>
      <c r="E359" s="170" t="s">
        <v>1</v>
      </c>
      <c r="F359" s="171" t="s">
        <v>389</v>
      </c>
      <c r="H359" s="172">
        <v>2.79</v>
      </c>
      <c r="I359" s="173"/>
      <c r="L359" s="169"/>
      <c r="M359" s="174"/>
      <c r="N359" s="175"/>
      <c r="O359" s="175"/>
      <c r="P359" s="175"/>
      <c r="Q359" s="175"/>
      <c r="R359" s="175"/>
      <c r="S359" s="175"/>
      <c r="T359" s="176"/>
      <c r="AT359" s="170" t="s">
        <v>201</v>
      </c>
      <c r="AU359" s="170" t="s">
        <v>87</v>
      </c>
      <c r="AV359" s="12" t="s">
        <v>87</v>
      </c>
      <c r="AW359" s="12" t="s">
        <v>32</v>
      </c>
      <c r="AX359" s="12" t="s">
        <v>77</v>
      </c>
      <c r="AY359" s="170" t="s">
        <v>121</v>
      </c>
    </row>
    <row r="360" spans="2:65" s="14" customFormat="1">
      <c r="B360" s="185"/>
      <c r="D360" s="163" t="s">
        <v>201</v>
      </c>
      <c r="E360" s="186" t="s">
        <v>1</v>
      </c>
      <c r="F360" s="187" t="s">
        <v>232</v>
      </c>
      <c r="H360" s="188">
        <v>2.79</v>
      </c>
      <c r="I360" s="189"/>
      <c r="L360" s="185"/>
      <c r="M360" s="190"/>
      <c r="N360" s="191"/>
      <c r="O360" s="191"/>
      <c r="P360" s="191"/>
      <c r="Q360" s="191"/>
      <c r="R360" s="191"/>
      <c r="S360" s="191"/>
      <c r="T360" s="192"/>
      <c r="AT360" s="186" t="s">
        <v>201</v>
      </c>
      <c r="AU360" s="186" t="s">
        <v>87</v>
      </c>
      <c r="AV360" s="14" t="s">
        <v>136</v>
      </c>
      <c r="AW360" s="14" t="s">
        <v>32</v>
      </c>
      <c r="AX360" s="14" t="s">
        <v>77</v>
      </c>
      <c r="AY360" s="186" t="s">
        <v>121</v>
      </c>
    </row>
    <row r="361" spans="2:65" s="12" customFormat="1">
      <c r="B361" s="169"/>
      <c r="D361" s="163" t="s">
        <v>201</v>
      </c>
      <c r="E361" s="170" t="s">
        <v>1</v>
      </c>
      <c r="F361" s="171" t="s">
        <v>390</v>
      </c>
      <c r="H361" s="172">
        <v>2.46</v>
      </c>
      <c r="I361" s="173"/>
      <c r="L361" s="169"/>
      <c r="M361" s="174"/>
      <c r="N361" s="175"/>
      <c r="O361" s="175"/>
      <c r="P361" s="175"/>
      <c r="Q361" s="175"/>
      <c r="R361" s="175"/>
      <c r="S361" s="175"/>
      <c r="T361" s="176"/>
      <c r="AT361" s="170" t="s">
        <v>201</v>
      </c>
      <c r="AU361" s="170" t="s">
        <v>87</v>
      </c>
      <c r="AV361" s="12" t="s">
        <v>87</v>
      </c>
      <c r="AW361" s="12" t="s">
        <v>32</v>
      </c>
      <c r="AX361" s="12" t="s">
        <v>77</v>
      </c>
      <c r="AY361" s="170" t="s">
        <v>121</v>
      </c>
    </row>
    <row r="362" spans="2:65" s="14" customFormat="1">
      <c r="B362" s="185"/>
      <c r="D362" s="163" t="s">
        <v>201</v>
      </c>
      <c r="E362" s="186" t="s">
        <v>1</v>
      </c>
      <c r="F362" s="187" t="s">
        <v>233</v>
      </c>
      <c r="H362" s="188">
        <v>2.46</v>
      </c>
      <c r="I362" s="189"/>
      <c r="L362" s="185"/>
      <c r="M362" s="190"/>
      <c r="N362" s="191"/>
      <c r="O362" s="191"/>
      <c r="P362" s="191"/>
      <c r="Q362" s="191"/>
      <c r="R362" s="191"/>
      <c r="S362" s="191"/>
      <c r="T362" s="192"/>
      <c r="AT362" s="186" t="s">
        <v>201</v>
      </c>
      <c r="AU362" s="186" t="s">
        <v>87</v>
      </c>
      <c r="AV362" s="14" t="s">
        <v>136</v>
      </c>
      <c r="AW362" s="14" t="s">
        <v>32</v>
      </c>
      <c r="AX362" s="14" t="s">
        <v>77</v>
      </c>
      <c r="AY362" s="186" t="s">
        <v>121</v>
      </c>
    </row>
    <row r="363" spans="2:65" s="12" customFormat="1">
      <c r="B363" s="169"/>
      <c r="D363" s="163" t="s">
        <v>201</v>
      </c>
      <c r="E363" s="170" t="s">
        <v>1</v>
      </c>
      <c r="F363" s="171" t="s">
        <v>383</v>
      </c>
      <c r="H363" s="172">
        <v>0.75</v>
      </c>
      <c r="I363" s="173"/>
      <c r="L363" s="169"/>
      <c r="M363" s="174"/>
      <c r="N363" s="175"/>
      <c r="O363" s="175"/>
      <c r="P363" s="175"/>
      <c r="Q363" s="175"/>
      <c r="R363" s="175"/>
      <c r="S363" s="175"/>
      <c r="T363" s="176"/>
      <c r="AT363" s="170" t="s">
        <v>201</v>
      </c>
      <c r="AU363" s="170" t="s">
        <v>87</v>
      </c>
      <c r="AV363" s="12" t="s">
        <v>87</v>
      </c>
      <c r="AW363" s="12" t="s">
        <v>32</v>
      </c>
      <c r="AX363" s="12" t="s">
        <v>77</v>
      </c>
      <c r="AY363" s="170" t="s">
        <v>121</v>
      </c>
    </row>
    <row r="364" spans="2:65" s="14" customFormat="1">
      <c r="B364" s="185"/>
      <c r="D364" s="163" t="s">
        <v>201</v>
      </c>
      <c r="E364" s="186" t="s">
        <v>1</v>
      </c>
      <c r="F364" s="187" t="s">
        <v>236</v>
      </c>
      <c r="H364" s="188">
        <v>0.75</v>
      </c>
      <c r="I364" s="189"/>
      <c r="L364" s="185"/>
      <c r="M364" s="190"/>
      <c r="N364" s="191"/>
      <c r="O364" s="191"/>
      <c r="P364" s="191"/>
      <c r="Q364" s="191"/>
      <c r="R364" s="191"/>
      <c r="S364" s="191"/>
      <c r="T364" s="192"/>
      <c r="AT364" s="186" t="s">
        <v>201</v>
      </c>
      <c r="AU364" s="186" t="s">
        <v>87</v>
      </c>
      <c r="AV364" s="14" t="s">
        <v>136</v>
      </c>
      <c r="AW364" s="14" t="s">
        <v>32</v>
      </c>
      <c r="AX364" s="14" t="s">
        <v>77</v>
      </c>
      <c r="AY364" s="186" t="s">
        <v>121</v>
      </c>
    </row>
    <row r="365" spans="2:65" s="13" customFormat="1">
      <c r="B365" s="177"/>
      <c r="D365" s="163" t="s">
        <v>201</v>
      </c>
      <c r="E365" s="178" t="s">
        <v>1</v>
      </c>
      <c r="F365" s="179" t="s">
        <v>208</v>
      </c>
      <c r="H365" s="180">
        <v>6</v>
      </c>
      <c r="I365" s="181"/>
      <c r="L365" s="177"/>
      <c r="M365" s="182"/>
      <c r="N365" s="183"/>
      <c r="O365" s="183"/>
      <c r="P365" s="183"/>
      <c r="Q365" s="183"/>
      <c r="R365" s="183"/>
      <c r="S365" s="183"/>
      <c r="T365" s="184"/>
      <c r="AT365" s="178" t="s">
        <v>201</v>
      </c>
      <c r="AU365" s="178" t="s">
        <v>87</v>
      </c>
      <c r="AV365" s="13" t="s">
        <v>140</v>
      </c>
      <c r="AW365" s="13" t="s">
        <v>32</v>
      </c>
      <c r="AX365" s="13" t="s">
        <v>85</v>
      </c>
      <c r="AY365" s="178" t="s">
        <v>121</v>
      </c>
    </row>
    <row r="366" spans="2:65" s="1" customFormat="1" ht="24" customHeight="1">
      <c r="B366" s="149"/>
      <c r="C366" s="150" t="s">
        <v>391</v>
      </c>
      <c r="D366" s="150" t="s">
        <v>124</v>
      </c>
      <c r="E366" s="151" t="s">
        <v>392</v>
      </c>
      <c r="F366" s="152" t="s">
        <v>393</v>
      </c>
      <c r="G366" s="153" t="s">
        <v>199</v>
      </c>
      <c r="H366" s="154">
        <v>127.875</v>
      </c>
      <c r="I366" s="155"/>
      <c r="J366" s="156">
        <f>ROUND(I366*H366,2)</f>
        <v>0</v>
      </c>
      <c r="K366" s="152" t="s">
        <v>128</v>
      </c>
      <c r="L366" s="31"/>
      <c r="M366" s="157" t="s">
        <v>1</v>
      </c>
      <c r="N366" s="158" t="s">
        <v>42</v>
      </c>
      <c r="O366" s="54"/>
      <c r="P366" s="159">
        <f>O366*H366</f>
        <v>0</v>
      </c>
      <c r="Q366" s="159">
        <v>0</v>
      </c>
      <c r="R366" s="159">
        <f>Q366*H366</f>
        <v>0</v>
      </c>
      <c r="S366" s="159">
        <v>5.5E-2</v>
      </c>
      <c r="T366" s="160">
        <f>S366*H366</f>
        <v>7.0331250000000001</v>
      </c>
      <c r="AR366" s="161" t="s">
        <v>140</v>
      </c>
      <c r="AT366" s="161" t="s">
        <v>124</v>
      </c>
      <c r="AU366" s="161" t="s">
        <v>87</v>
      </c>
      <c r="AY366" s="16" t="s">
        <v>121</v>
      </c>
      <c r="BE366" s="162">
        <f>IF(N366="základní",J366,0)</f>
        <v>0</v>
      </c>
      <c r="BF366" s="162">
        <f>IF(N366="snížená",J366,0)</f>
        <v>0</v>
      </c>
      <c r="BG366" s="162">
        <f>IF(N366="zákl. přenesená",J366,0)</f>
        <v>0</v>
      </c>
      <c r="BH366" s="162">
        <f>IF(N366="sníž. přenesená",J366,0)</f>
        <v>0</v>
      </c>
      <c r="BI366" s="162">
        <f>IF(N366="nulová",J366,0)</f>
        <v>0</v>
      </c>
      <c r="BJ366" s="16" t="s">
        <v>85</v>
      </c>
      <c r="BK366" s="162">
        <f>ROUND(I366*H366,2)</f>
        <v>0</v>
      </c>
      <c r="BL366" s="16" t="s">
        <v>140</v>
      </c>
      <c r="BM366" s="161" t="s">
        <v>394</v>
      </c>
    </row>
    <row r="367" spans="2:65" s="12" customFormat="1">
      <c r="B367" s="169"/>
      <c r="D367" s="163" t="s">
        <v>201</v>
      </c>
      <c r="E367" s="170" t="s">
        <v>1</v>
      </c>
      <c r="F367" s="171" t="s">
        <v>395</v>
      </c>
      <c r="H367" s="172">
        <v>31.9</v>
      </c>
      <c r="I367" s="173"/>
      <c r="L367" s="169"/>
      <c r="M367" s="174"/>
      <c r="N367" s="175"/>
      <c r="O367" s="175"/>
      <c r="P367" s="175"/>
      <c r="Q367" s="175"/>
      <c r="R367" s="175"/>
      <c r="S367" s="175"/>
      <c r="T367" s="176"/>
      <c r="AT367" s="170" t="s">
        <v>201</v>
      </c>
      <c r="AU367" s="170" t="s">
        <v>87</v>
      </c>
      <c r="AV367" s="12" t="s">
        <v>87</v>
      </c>
      <c r="AW367" s="12" t="s">
        <v>32</v>
      </c>
      <c r="AX367" s="12" t="s">
        <v>77</v>
      </c>
      <c r="AY367" s="170" t="s">
        <v>121</v>
      </c>
    </row>
    <row r="368" spans="2:65" s="14" customFormat="1">
      <c r="B368" s="185"/>
      <c r="D368" s="163" t="s">
        <v>201</v>
      </c>
      <c r="E368" s="186" t="s">
        <v>1</v>
      </c>
      <c r="F368" s="187" t="s">
        <v>226</v>
      </c>
      <c r="H368" s="188">
        <v>31.9</v>
      </c>
      <c r="I368" s="189"/>
      <c r="L368" s="185"/>
      <c r="M368" s="190"/>
      <c r="N368" s="191"/>
      <c r="O368" s="191"/>
      <c r="P368" s="191"/>
      <c r="Q368" s="191"/>
      <c r="R368" s="191"/>
      <c r="S368" s="191"/>
      <c r="T368" s="192"/>
      <c r="AT368" s="186" t="s">
        <v>201</v>
      </c>
      <c r="AU368" s="186" t="s">
        <v>87</v>
      </c>
      <c r="AV368" s="14" t="s">
        <v>136</v>
      </c>
      <c r="AW368" s="14" t="s">
        <v>32</v>
      </c>
      <c r="AX368" s="14" t="s">
        <v>77</v>
      </c>
      <c r="AY368" s="186" t="s">
        <v>121</v>
      </c>
    </row>
    <row r="369" spans="2:65" s="12" customFormat="1">
      <c r="B369" s="169"/>
      <c r="D369" s="163" t="s">
        <v>201</v>
      </c>
      <c r="E369" s="170" t="s">
        <v>1</v>
      </c>
      <c r="F369" s="171" t="s">
        <v>396</v>
      </c>
      <c r="H369" s="172">
        <v>29.7</v>
      </c>
      <c r="I369" s="173"/>
      <c r="L369" s="169"/>
      <c r="M369" s="174"/>
      <c r="N369" s="175"/>
      <c r="O369" s="175"/>
      <c r="P369" s="175"/>
      <c r="Q369" s="175"/>
      <c r="R369" s="175"/>
      <c r="S369" s="175"/>
      <c r="T369" s="176"/>
      <c r="AT369" s="170" t="s">
        <v>201</v>
      </c>
      <c r="AU369" s="170" t="s">
        <v>87</v>
      </c>
      <c r="AV369" s="12" t="s">
        <v>87</v>
      </c>
      <c r="AW369" s="12" t="s">
        <v>32</v>
      </c>
      <c r="AX369" s="12" t="s">
        <v>77</v>
      </c>
      <c r="AY369" s="170" t="s">
        <v>121</v>
      </c>
    </row>
    <row r="370" spans="2:65" s="14" customFormat="1">
      <c r="B370" s="185"/>
      <c r="D370" s="163" t="s">
        <v>201</v>
      </c>
      <c r="E370" s="186" t="s">
        <v>1</v>
      </c>
      <c r="F370" s="187" t="s">
        <v>232</v>
      </c>
      <c r="H370" s="188">
        <v>29.7</v>
      </c>
      <c r="I370" s="189"/>
      <c r="L370" s="185"/>
      <c r="M370" s="190"/>
      <c r="N370" s="191"/>
      <c r="O370" s="191"/>
      <c r="P370" s="191"/>
      <c r="Q370" s="191"/>
      <c r="R370" s="191"/>
      <c r="S370" s="191"/>
      <c r="T370" s="192"/>
      <c r="AT370" s="186" t="s">
        <v>201</v>
      </c>
      <c r="AU370" s="186" t="s">
        <v>87</v>
      </c>
      <c r="AV370" s="14" t="s">
        <v>136</v>
      </c>
      <c r="AW370" s="14" t="s">
        <v>32</v>
      </c>
      <c r="AX370" s="14" t="s">
        <v>77</v>
      </c>
      <c r="AY370" s="186" t="s">
        <v>121</v>
      </c>
    </row>
    <row r="371" spans="2:65" s="12" customFormat="1">
      <c r="B371" s="169"/>
      <c r="D371" s="163" t="s">
        <v>201</v>
      </c>
      <c r="E371" s="170" t="s">
        <v>1</v>
      </c>
      <c r="F371" s="171" t="s">
        <v>397</v>
      </c>
      <c r="H371" s="172">
        <v>39.6</v>
      </c>
      <c r="I371" s="173"/>
      <c r="L371" s="169"/>
      <c r="M371" s="174"/>
      <c r="N371" s="175"/>
      <c r="O371" s="175"/>
      <c r="P371" s="175"/>
      <c r="Q371" s="175"/>
      <c r="R371" s="175"/>
      <c r="S371" s="175"/>
      <c r="T371" s="176"/>
      <c r="AT371" s="170" t="s">
        <v>201</v>
      </c>
      <c r="AU371" s="170" t="s">
        <v>87</v>
      </c>
      <c r="AV371" s="12" t="s">
        <v>87</v>
      </c>
      <c r="AW371" s="12" t="s">
        <v>32</v>
      </c>
      <c r="AX371" s="12" t="s">
        <v>77</v>
      </c>
      <c r="AY371" s="170" t="s">
        <v>121</v>
      </c>
    </row>
    <row r="372" spans="2:65" s="14" customFormat="1">
      <c r="B372" s="185"/>
      <c r="D372" s="163" t="s">
        <v>201</v>
      </c>
      <c r="E372" s="186" t="s">
        <v>1</v>
      </c>
      <c r="F372" s="187" t="s">
        <v>233</v>
      </c>
      <c r="H372" s="188">
        <v>39.6</v>
      </c>
      <c r="I372" s="189"/>
      <c r="L372" s="185"/>
      <c r="M372" s="190"/>
      <c r="N372" s="191"/>
      <c r="O372" s="191"/>
      <c r="P372" s="191"/>
      <c r="Q372" s="191"/>
      <c r="R372" s="191"/>
      <c r="S372" s="191"/>
      <c r="T372" s="192"/>
      <c r="AT372" s="186" t="s">
        <v>201</v>
      </c>
      <c r="AU372" s="186" t="s">
        <v>87</v>
      </c>
      <c r="AV372" s="14" t="s">
        <v>136</v>
      </c>
      <c r="AW372" s="14" t="s">
        <v>32</v>
      </c>
      <c r="AX372" s="14" t="s">
        <v>77</v>
      </c>
      <c r="AY372" s="186" t="s">
        <v>121</v>
      </c>
    </row>
    <row r="373" spans="2:65" s="12" customFormat="1">
      <c r="B373" s="169"/>
      <c r="D373" s="163" t="s">
        <v>201</v>
      </c>
      <c r="E373" s="170" t="s">
        <v>1</v>
      </c>
      <c r="F373" s="171" t="s">
        <v>398</v>
      </c>
      <c r="H373" s="172">
        <v>9.0749999999999993</v>
      </c>
      <c r="I373" s="173"/>
      <c r="L373" s="169"/>
      <c r="M373" s="174"/>
      <c r="N373" s="175"/>
      <c r="O373" s="175"/>
      <c r="P373" s="175"/>
      <c r="Q373" s="175"/>
      <c r="R373" s="175"/>
      <c r="S373" s="175"/>
      <c r="T373" s="176"/>
      <c r="AT373" s="170" t="s">
        <v>201</v>
      </c>
      <c r="AU373" s="170" t="s">
        <v>87</v>
      </c>
      <c r="AV373" s="12" t="s">
        <v>87</v>
      </c>
      <c r="AW373" s="12" t="s">
        <v>32</v>
      </c>
      <c r="AX373" s="12" t="s">
        <v>77</v>
      </c>
      <c r="AY373" s="170" t="s">
        <v>121</v>
      </c>
    </row>
    <row r="374" spans="2:65" s="14" customFormat="1">
      <c r="B374" s="185"/>
      <c r="D374" s="163" t="s">
        <v>201</v>
      </c>
      <c r="E374" s="186" t="s">
        <v>1</v>
      </c>
      <c r="F374" s="187" t="s">
        <v>236</v>
      </c>
      <c r="H374" s="188">
        <v>9.0749999999999993</v>
      </c>
      <c r="I374" s="189"/>
      <c r="L374" s="185"/>
      <c r="M374" s="190"/>
      <c r="N374" s="191"/>
      <c r="O374" s="191"/>
      <c r="P374" s="191"/>
      <c r="Q374" s="191"/>
      <c r="R374" s="191"/>
      <c r="S374" s="191"/>
      <c r="T374" s="192"/>
      <c r="AT374" s="186" t="s">
        <v>201</v>
      </c>
      <c r="AU374" s="186" t="s">
        <v>87</v>
      </c>
      <c r="AV374" s="14" t="s">
        <v>136</v>
      </c>
      <c r="AW374" s="14" t="s">
        <v>32</v>
      </c>
      <c r="AX374" s="14" t="s">
        <v>77</v>
      </c>
      <c r="AY374" s="186" t="s">
        <v>121</v>
      </c>
    </row>
    <row r="375" spans="2:65" s="12" customFormat="1">
      <c r="B375" s="169"/>
      <c r="D375" s="163" t="s">
        <v>201</v>
      </c>
      <c r="E375" s="170" t="s">
        <v>1</v>
      </c>
      <c r="F375" s="171" t="s">
        <v>399</v>
      </c>
      <c r="H375" s="172">
        <v>11</v>
      </c>
      <c r="I375" s="173"/>
      <c r="L375" s="169"/>
      <c r="M375" s="174"/>
      <c r="N375" s="175"/>
      <c r="O375" s="175"/>
      <c r="P375" s="175"/>
      <c r="Q375" s="175"/>
      <c r="R375" s="175"/>
      <c r="S375" s="175"/>
      <c r="T375" s="176"/>
      <c r="AT375" s="170" t="s">
        <v>201</v>
      </c>
      <c r="AU375" s="170" t="s">
        <v>87</v>
      </c>
      <c r="AV375" s="12" t="s">
        <v>87</v>
      </c>
      <c r="AW375" s="12" t="s">
        <v>32</v>
      </c>
      <c r="AX375" s="12" t="s">
        <v>77</v>
      </c>
      <c r="AY375" s="170" t="s">
        <v>121</v>
      </c>
    </row>
    <row r="376" spans="2:65" s="14" customFormat="1">
      <c r="B376" s="185"/>
      <c r="D376" s="163" t="s">
        <v>201</v>
      </c>
      <c r="E376" s="186" t="s">
        <v>1</v>
      </c>
      <c r="F376" s="187" t="s">
        <v>384</v>
      </c>
      <c r="H376" s="188">
        <v>11</v>
      </c>
      <c r="I376" s="189"/>
      <c r="L376" s="185"/>
      <c r="M376" s="190"/>
      <c r="N376" s="191"/>
      <c r="O376" s="191"/>
      <c r="P376" s="191"/>
      <c r="Q376" s="191"/>
      <c r="R376" s="191"/>
      <c r="S376" s="191"/>
      <c r="T376" s="192"/>
      <c r="AT376" s="186" t="s">
        <v>201</v>
      </c>
      <c r="AU376" s="186" t="s">
        <v>87</v>
      </c>
      <c r="AV376" s="14" t="s">
        <v>136</v>
      </c>
      <c r="AW376" s="14" t="s">
        <v>32</v>
      </c>
      <c r="AX376" s="14" t="s">
        <v>77</v>
      </c>
      <c r="AY376" s="186" t="s">
        <v>121</v>
      </c>
    </row>
    <row r="377" spans="2:65" s="12" customFormat="1">
      <c r="B377" s="169"/>
      <c r="D377" s="163" t="s">
        <v>201</v>
      </c>
      <c r="E377" s="170" t="s">
        <v>1</v>
      </c>
      <c r="F377" s="171" t="s">
        <v>400</v>
      </c>
      <c r="H377" s="172">
        <v>6.6</v>
      </c>
      <c r="I377" s="173"/>
      <c r="L377" s="169"/>
      <c r="M377" s="174"/>
      <c r="N377" s="175"/>
      <c r="O377" s="175"/>
      <c r="P377" s="175"/>
      <c r="Q377" s="175"/>
      <c r="R377" s="175"/>
      <c r="S377" s="175"/>
      <c r="T377" s="176"/>
      <c r="AT377" s="170" t="s">
        <v>201</v>
      </c>
      <c r="AU377" s="170" t="s">
        <v>87</v>
      </c>
      <c r="AV377" s="12" t="s">
        <v>87</v>
      </c>
      <c r="AW377" s="12" t="s">
        <v>32</v>
      </c>
      <c r="AX377" s="12" t="s">
        <v>77</v>
      </c>
      <c r="AY377" s="170" t="s">
        <v>121</v>
      </c>
    </row>
    <row r="378" spans="2:65" s="14" customFormat="1">
      <c r="B378" s="185"/>
      <c r="D378" s="163" t="s">
        <v>201</v>
      </c>
      <c r="E378" s="186" t="s">
        <v>1</v>
      </c>
      <c r="F378" s="187" t="s">
        <v>401</v>
      </c>
      <c r="H378" s="188">
        <v>6.6</v>
      </c>
      <c r="I378" s="189"/>
      <c r="L378" s="185"/>
      <c r="M378" s="190"/>
      <c r="N378" s="191"/>
      <c r="O378" s="191"/>
      <c r="P378" s="191"/>
      <c r="Q378" s="191"/>
      <c r="R378" s="191"/>
      <c r="S378" s="191"/>
      <c r="T378" s="192"/>
      <c r="AT378" s="186" t="s">
        <v>201</v>
      </c>
      <c r="AU378" s="186" t="s">
        <v>87</v>
      </c>
      <c r="AV378" s="14" t="s">
        <v>136</v>
      </c>
      <c r="AW378" s="14" t="s">
        <v>32</v>
      </c>
      <c r="AX378" s="14" t="s">
        <v>77</v>
      </c>
      <c r="AY378" s="186" t="s">
        <v>121</v>
      </c>
    </row>
    <row r="379" spans="2:65" s="13" customFormat="1">
      <c r="B379" s="177"/>
      <c r="D379" s="163" t="s">
        <v>201</v>
      </c>
      <c r="E379" s="178" t="s">
        <v>1</v>
      </c>
      <c r="F379" s="179" t="s">
        <v>208</v>
      </c>
      <c r="H379" s="180">
        <v>127.87499999999999</v>
      </c>
      <c r="I379" s="181"/>
      <c r="L379" s="177"/>
      <c r="M379" s="182"/>
      <c r="N379" s="183"/>
      <c r="O379" s="183"/>
      <c r="P379" s="183"/>
      <c r="Q379" s="183"/>
      <c r="R379" s="183"/>
      <c r="S379" s="183"/>
      <c r="T379" s="184"/>
      <c r="AT379" s="178" t="s">
        <v>201</v>
      </c>
      <c r="AU379" s="178" t="s">
        <v>87</v>
      </c>
      <c r="AV379" s="13" t="s">
        <v>140</v>
      </c>
      <c r="AW379" s="13" t="s">
        <v>32</v>
      </c>
      <c r="AX379" s="13" t="s">
        <v>85</v>
      </c>
      <c r="AY379" s="178" t="s">
        <v>121</v>
      </c>
    </row>
    <row r="380" spans="2:65" s="1" customFormat="1" ht="24" customHeight="1">
      <c r="B380" s="149"/>
      <c r="C380" s="150" t="s">
        <v>402</v>
      </c>
      <c r="D380" s="150" t="s">
        <v>124</v>
      </c>
      <c r="E380" s="151" t="s">
        <v>403</v>
      </c>
      <c r="F380" s="152" t="s">
        <v>404</v>
      </c>
      <c r="G380" s="153" t="s">
        <v>199</v>
      </c>
      <c r="H380" s="154">
        <v>29.85</v>
      </c>
      <c r="I380" s="155"/>
      <c r="J380" s="156">
        <f>ROUND(I380*H380,2)</f>
        <v>0</v>
      </c>
      <c r="K380" s="152" t="s">
        <v>128</v>
      </c>
      <c r="L380" s="31"/>
      <c r="M380" s="157" t="s">
        <v>1</v>
      </c>
      <c r="N380" s="158" t="s">
        <v>42</v>
      </c>
      <c r="O380" s="54"/>
      <c r="P380" s="159">
        <f>O380*H380</f>
        <v>0</v>
      </c>
      <c r="Q380" s="159">
        <v>0</v>
      </c>
      <c r="R380" s="159">
        <f>Q380*H380</f>
        <v>0</v>
      </c>
      <c r="S380" s="159">
        <v>0.183</v>
      </c>
      <c r="T380" s="160">
        <f>S380*H380</f>
        <v>5.4625500000000002</v>
      </c>
      <c r="AR380" s="161" t="s">
        <v>140</v>
      </c>
      <c r="AT380" s="161" t="s">
        <v>124</v>
      </c>
      <c r="AU380" s="161" t="s">
        <v>87</v>
      </c>
      <c r="AY380" s="16" t="s">
        <v>121</v>
      </c>
      <c r="BE380" s="162">
        <f>IF(N380="základní",J380,0)</f>
        <v>0</v>
      </c>
      <c r="BF380" s="162">
        <f>IF(N380="snížená",J380,0)</f>
        <v>0</v>
      </c>
      <c r="BG380" s="162">
        <f>IF(N380="zákl. přenesená",J380,0)</f>
        <v>0</v>
      </c>
      <c r="BH380" s="162">
        <f>IF(N380="sníž. přenesená",J380,0)</f>
        <v>0</v>
      </c>
      <c r="BI380" s="162">
        <f>IF(N380="nulová",J380,0)</f>
        <v>0</v>
      </c>
      <c r="BJ380" s="16" t="s">
        <v>85</v>
      </c>
      <c r="BK380" s="162">
        <f>ROUND(I380*H380,2)</f>
        <v>0</v>
      </c>
      <c r="BL380" s="16" t="s">
        <v>140</v>
      </c>
      <c r="BM380" s="161" t="s">
        <v>405</v>
      </c>
    </row>
    <row r="381" spans="2:65" s="12" customFormat="1">
      <c r="B381" s="169"/>
      <c r="D381" s="163" t="s">
        <v>201</v>
      </c>
      <c r="E381" s="170" t="s">
        <v>1</v>
      </c>
      <c r="F381" s="171" t="s">
        <v>406</v>
      </c>
      <c r="H381" s="172">
        <v>7.125</v>
      </c>
      <c r="I381" s="173"/>
      <c r="L381" s="169"/>
      <c r="M381" s="174"/>
      <c r="N381" s="175"/>
      <c r="O381" s="175"/>
      <c r="P381" s="175"/>
      <c r="Q381" s="175"/>
      <c r="R381" s="175"/>
      <c r="S381" s="175"/>
      <c r="T381" s="176"/>
      <c r="AT381" s="170" t="s">
        <v>201</v>
      </c>
      <c r="AU381" s="170" t="s">
        <v>87</v>
      </c>
      <c r="AV381" s="12" t="s">
        <v>87</v>
      </c>
      <c r="AW381" s="12" t="s">
        <v>32</v>
      </c>
      <c r="AX381" s="12" t="s">
        <v>77</v>
      </c>
      <c r="AY381" s="170" t="s">
        <v>121</v>
      </c>
    </row>
    <row r="382" spans="2:65" s="14" customFormat="1">
      <c r="B382" s="185"/>
      <c r="D382" s="163" t="s">
        <v>201</v>
      </c>
      <c r="E382" s="186" t="s">
        <v>1</v>
      </c>
      <c r="F382" s="187" t="s">
        <v>226</v>
      </c>
      <c r="H382" s="188">
        <v>7.125</v>
      </c>
      <c r="I382" s="189"/>
      <c r="L382" s="185"/>
      <c r="M382" s="190"/>
      <c r="N382" s="191"/>
      <c r="O382" s="191"/>
      <c r="P382" s="191"/>
      <c r="Q382" s="191"/>
      <c r="R382" s="191"/>
      <c r="S382" s="191"/>
      <c r="T382" s="192"/>
      <c r="AT382" s="186" t="s">
        <v>201</v>
      </c>
      <c r="AU382" s="186" t="s">
        <v>87</v>
      </c>
      <c r="AV382" s="14" t="s">
        <v>136</v>
      </c>
      <c r="AW382" s="14" t="s">
        <v>32</v>
      </c>
      <c r="AX382" s="14" t="s">
        <v>77</v>
      </c>
      <c r="AY382" s="186" t="s">
        <v>121</v>
      </c>
    </row>
    <row r="383" spans="2:65" s="12" customFormat="1">
      <c r="B383" s="169"/>
      <c r="D383" s="163" t="s">
        <v>201</v>
      </c>
      <c r="E383" s="170" t="s">
        <v>1</v>
      </c>
      <c r="F383" s="171" t="s">
        <v>407</v>
      </c>
      <c r="H383" s="172">
        <v>8.5500000000000007</v>
      </c>
      <c r="I383" s="173"/>
      <c r="L383" s="169"/>
      <c r="M383" s="174"/>
      <c r="N383" s="175"/>
      <c r="O383" s="175"/>
      <c r="P383" s="175"/>
      <c r="Q383" s="175"/>
      <c r="R383" s="175"/>
      <c r="S383" s="175"/>
      <c r="T383" s="176"/>
      <c r="AT383" s="170" t="s">
        <v>201</v>
      </c>
      <c r="AU383" s="170" t="s">
        <v>87</v>
      </c>
      <c r="AV383" s="12" t="s">
        <v>87</v>
      </c>
      <c r="AW383" s="12" t="s">
        <v>32</v>
      </c>
      <c r="AX383" s="12" t="s">
        <v>77</v>
      </c>
      <c r="AY383" s="170" t="s">
        <v>121</v>
      </c>
    </row>
    <row r="384" spans="2:65" s="14" customFormat="1">
      <c r="B384" s="185"/>
      <c r="D384" s="163" t="s">
        <v>201</v>
      </c>
      <c r="E384" s="186" t="s">
        <v>1</v>
      </c>
      <c r="F384" s="187" t="s">
        <v>232</v>
      </c>
      <c r="H384" s="188">
        <v>8.5500000000000007</v>
      </c>
      <c r="I384" s="189"/>
      <c r="L384" s="185"/>
      <c r="M384" s="190"/>
      <c r="N384" s="191"/>
      <c r="O384" s="191"/>
      <c r="P384" s="191"/>
      <c r="Q384" s="191"/>
      <c r="R384" s="191"/>
      <c r="S384" s="191"/>
      <c r="T384" s="192"/>
      <c r="AT384" s="186" t="s">
        <v>201</v>
      </c>
      <c r="AU384" s="186" t="s">
        <v>87</v>
      </c>
      <c r="AV384" s="14" t="s">
        <v>136</v>
      </c>
      <c r="AW384" s="14" t="s">
        <v>32</v>
      </c>
      <c r="AX384" s="14" t="s">
        <v>77</v>
      </c>
      <c r="AY384" s="186" t="s">
        <v>121</v>
      </c>
    </row>
    <row r="385" spans="2:65" s="12" customFormat="1">
      <c r="B385" s="169"/>
      <c r="D385" s="163" t="s">
        <v>201</v>
      </c>
      <c r="E385" s="170" t="s">
        <v>1</v>
      </c>
      <c r="F385" s="171" t="s">
        <v>408</v>
      </c>
      <c r="H385" s="172">
        <v>8.1</v>
      </c>
      <c r="I385" s="173"/>
      <c r="L385" s="169"/>
      <c r="M385" s="174"/>
      <c r="N385" s="175"/>
      <c r="O385" s="175"/>
      <c r="P385" s="175"/>
      <c r="Q385" s="175"/>
      <c r="R385" s="175"/>
      <c r="S385" s="175"/>
      <c r="T385" s="176"/>
      <c r="AT385" s="170" t="s">
        <v>201</v>
      </c>
      <c r="AU385" s="170" t="s">
        <v>87</v>
      </c>
      <c r="AV385" s="12" t="s">
        <v>87</v>
      </c>
      <c r="AW385" s="12" t="s">
        <v>32</v>
      </c>
      <c r="AX385" s="12" t="s">
        <v>77</v>
      </c>
      <c r="AY385" s="170" t="s">
        <v>121</v>
      </c>
    </row>
    <row r="386" spans="2:65" s="14" customFormat="1">
      <c r="B386" s="185"/>
      <c r="D386" s="163" t="s">
        <v>201</v>
      </c>
      <c r="E386" s="186" t="s">
        <v>1</v>
      </c>
      <c r="F386" s="187" t="s">
        <v>233</v>
      </c>
      <c r="H386" s="188">
        <v>8.1</v>
      </c>
      <c r="I386" s="189"/>
      <c r="L386" s="185"/>
      <c r="M386" s="190"/>
      <c r="N386" s="191"/>
      <c r="O386" s="191"/>
      <c r="P386" s="191"/>
      <c r="Q386" s="191"/>
      <c r="R386" s="191"/>
      <c r="S386" s="191"/>
      <c r="T386" s="192"/>
      <c r="AT386" s="186" t="s">
        <v>201</v>
      </c>
      <c r="AU386" s="186" t="s">
        <v>87</v>
      </c>
      <c r="AV386" s="14" t="s">
        <v>136</v>
      </c>
      <c r="AW386" s="14" t="s">
        <v>32</v>
      </c>
      <c r="AX386" s="14" t="s">
        <v>77</v>
      </c>
      <c r="AY386" s="186" t="s">
        <v>121</v>
      </c>
    </row>
    <row r="387" spans="2:65" s="12" customFormat="1">
      <c r="B387" s="169"/>
      <c r="D387" s="163" t="s">
        <v>201</v>
      </c>
      <c r="E387" s="170" t="s">
        <v>1</v>
      </c>
      <c r="F387" s="171" t="s">
        <v>409</v>
      </c>
      <c r="H387" s="172">
        <v>2.9249999999999998</v>
      </c>
      <c r="I387" s="173"/>
      <c r="L387" s="169"/>
      <c r="M387" s="174"/>
      <c r="N387" s="175"/>
      <c r="O387" s="175"/>
      <c r="P387" s="175"/>
      <c r="Q387" s="175"/>
      <c r="R387" s="175"/>
      <c r="S387" s="175"/>
      <c r="T387" s="176"/>
      <c r="AT387" s="170" t="s">
        <v>201</v>
      </c>
      <c r="AU387" s="170" t="s">
        <v>87</v>
      </c>
      <c r="AV387" s="12" t="s">
        <v>87</v>
      </c>
      <c r="AW387" s="12" t="s">
        <v>32</v>
      </c>
      <c r="AX387" s="12" t="s">
        <v>77</v>
      </c>
      <c r="AY387" s="170" t="s">
        <v>121</v>
      </c>
    </row>
    <row r="388" spans="2:65" s="14" customFormat="1">
      <c r="B388" s="185"/>
      <c r="D388" s="163" t="s">
        <v>201</v>
      </c>
      <c r="E388" s="186" t="s">
        <v>1</v>
      </c>
      <c r="F388" s="187" t="s">
        <v>236</v>
      </c>
      <c r="H388" s="188">
        <v>2.9249999999999998</v>
      </c>
      <c r="I388" s="189"/>
      <c r="L388" s="185"/>
      <c r="M388" s="190"/>
      <c r="N388" s="191"/>
      <c r="O388" s="191"/>
      <c r="P388" s="191"/>
      <c r="Q388" s="191"/>
      <c r="R388" s="191"/>
      <c r="S388" s="191"/>
      <c r="T388" s="192"/>
      <c r="AT388" s="186" t="s">
        <v>201</v>
      </c>
      <c r="AU388" s="186" t="s">
        <v>87</v>
      </c>
      <c r="AV388" s="14" t="s">
        <v>136</v>
      </c>
      <c r="AW388" s="14" t="s">
        <v>32</v>
      </c>
      <c r="AX388" s="14" t="s">
        <v>77</v>
      </c>
      <c r="AY388" s="186" t="s">
        <v>121</v>
      </c>
    </row>
    <row r="389" spans="2:65" s="12" customFormat="1">
      <c r="B389" s="169"/>
      <c r="D389" s="163" t="s">
        <v>201</v>
      </c>
      <c r="E389" s="170" t="s">
        <v>1</v>
      </c>
      <c r="F389" s="171" t="s">
        <v>410</v>
      </c>
      <c r="H389" s="172">
        <v>1.8</v>
      </c>
      <c r="I389" s="173"/>
      <c r="L389" s="169"/>
      <c r="M389" s="174"/>
      <c r="N389" s="175"/>
      <c r="O389" s="175"/>
      <c r="P389" s="175"/>
      <c r="Q389" s="175"/>
      <c r="R389" s="175"/>
      <c r="S389" s="175"/>
      <c r="T389" s="176"/>
      <c r="AT389" s="170" t="s">
        <v>201</v>
      </c>
      <c r="AU389" s="170" t="s">
        <v>87</v>
      </c>
      <c r="AV389" s="12" t="s">
        <v>87</v>
      </c>
      <c r="AW389" s="12" t="s">
        <v>32</v>
      </c>
      <c r="AX389" s="12" t="s">
        <v>77</v>
      </c>
      <c r="AY389" s="170" t="s">
        <v>121</v>
      </c>
    </row>
    <row r="390" spans="2:65" s="14" customFormat="1">
      <c r="B390" s="185"/>
      <c r="D390" s="163" t="s">
        <v>201</v>
      </c>
      <c r="E390" s="186" t="s">
        <v>1</v>
      </c>
      <c r="F390" s="187" t="s">
        <v>384</v>
      </c>
      <c r="H390" s="188">
        <v>1.8</v>
      </c>
      <c r="I390" s="189"/>
      <c r="L390" s="185"/>
      <c r="M390" s="190"/>
      <c r="N390" s="191"/>
      <c r="O390" s="191"/>
      <c r="P390" s="191"/>
      <c r="Q390" s="191"/>
      <c r="R390" s="191"/>
      <c r="S390" s="191"/>
      <c r="T390" s="192"/>
      <c r="AT390" s="186" t="s">
        <v>201</v>
      </c>
      <c r="AU390" s="186" t="s">
        <v>87</v>
      </c>
      <c r="AV390" s="14" t="s">
        <v>136</v>
      </c>
      <c r="AW390" s="14" t="s">
        <v>32</v>
      </c>
      <c r="AX390" s="14" t="s">
        <v>77</v>
      </c>
      <c r="AY390" s="186" t="s">
        <v>121</v>
      </c>
    </row>
    <row r="391" spans="2:65" s="12" customFormat="1">
      <c r="B391" s="169"/>
      <c r="D391" s="163" t="s">
        <v>201</v>
      </c>
      <c r="E391" s="170" t="s">
        <v>1</v>
      </c>
      <c r="F391" s="171" t="s">
        <v>411</v>
      </c>
      <c r="H391" s="172">
        <v>1.35</v>
      </c>
      <c r="I391" s="173"/>
      <c r="L391" s="169"/>
      <c r="M391" s="174"/>
      <c r="N391" s="175"/>
      <c r="O391" s="175"/>
      <c r="P391" s="175"/>
      <c r="Q391" s="175"/>
      <c r="R391" s="175"/>
      <c r="S391" s="175"/>
      <c r="T391" s="176"/>
      <c r="AT391" s="170" t="s">
        <v>201</v>
      </c>
      <c r="AU391" s="170" t="s">
        <v>87</v>
      </c>
      <c r="AV391" s="12" t="s">
        <v>87</v>
      </c>
      <c r="AW391" s="12" t="s">
        <v>32</v>
      </c>
      <c r="AX391" s="12" t="s">
        <v>77</v>
      </c>
      <c r="AY391" s="170" t="s">
        <v>121</v>
      </c>
    </row>
    <row r="392" spans="2:65" s="14" customFormat="1">
      <c r="B392" s="185"/>
      <c r="D392" s="163" t="s">
        <v>201</v>
      </c>
      <c r="E392" s="186" t="s">
        <v>1</v>
      </c>
      <c r="F392" s="187" t="s">
        <v>401</v>
      </c>
      <c r="H392" s="188">
        <v>1.35</v>
      </c>
      <c r="I392" s="189"/>
      <c r="L392" s="185"/>
      <c r="M392" s="190"/>
      <c r="N392" s="191"/>
      <c r="O392" s="191"/>
      <c r="P392" s="191"/>
      <c r="Q392" s="191"/>
      <c r="R392" s="191"/>
      <c r="S392" s="191"/>
      <c r="T392" s="192"/>
      <c r="AT392" s="186" t="s">
        <v>201</v>
      </c>
      <c r="AU392" s="186" t="s">
        <v>87</v>
      </c>
      <c r="AV392" s="14" t="s">
        <v>136</v>
      </c>
      <c r="AW392" s="14" t="s">
        <v>32</v>
      </c>
      <c r="AX392" s="14" t="s">
        <v>77</v>
      </c>
      <c r="AY392" s="186" t="s">
        <v>121</v>
      </c>
    </row>
    <row r="393" spans="2:65" s="13" customFormat="1">
      <c r="B393" s="177"/>
      <c r="D393" s="163" t="s">
        <v>201</v>
      </c>
      <c r="E393" s="178" t="s">
        <v>1</v>
      </c>
      <c r="F393" s="179" t="s">
        <v>208</v>
      </c>
      <c r="H393" s="180">
        <v>29.85</v>
      </c>
      <c r="I393" s="181"/>
      <c r="L393" s="177"/>
      <c r="M393" s="182"/>
      <c r="N393" s="183"/>
      <c r="O393" s="183"/>
      <c r="P393" s="183"/>
      <c r="Q393" s="183"/>
      <c r="R393" s="183"/>
      <c r="S393" s="183"/>
      <c r="T393" s="184"/>
      <c r="AT393" s="178" t="s">
        <v>201</v>
      </c>
      <c r="AU393" s="178" t="s">
        <v>87</v>
      </c>
      <c r="AV393" s="13" t="s">
        <v>140</v>
      </c>
      <c r="AW393" s="13" t="s">
        <v>32</v>
      </c>
      <c r="AX393" s="13" t="s">
        <v>85</v>
      </c>
      <c r="AY393" s="178" t="s">
        <v>121</v>
      </c>
    </row>
    <row r="394" spans="2:65" s="1" customFormat="1" ht="24" customHeight="1">
      <c r="B394" s="149"/>
      <c r="C394" s="150" t="s">
        <v>412</v>
      </c>
      <c r="D394" s="150" t="s">
        <v>124</v>
      </c>
      <c r="E394" s="151" t="s">
        <v>413</v>
      </c>
      <c r="F394" s="152" t="s">
        <v>414</v>
      </c>
      <c r="G394" s="153" t="s">
        <v>199</v>
      </c>
      <c r="H394" s="154">
        <v>1.1299999999999999</v>
      </c>
      <c r="I394" s="155"/>
      <c r="J394" s="156">
        <f>ROUND(I394*H394,2)</f>
        <v>0</v>
      </c>
      <c r="K394" s="152" t="s">
        <v>128</v>
      </c>
      <c r="L394" s="31"/>
      <c r="M394" s="157" t="s">
        <v>1</v>
      </c>
      <c r="N394" s="158" t="s">
        <v>42</v>
      </c>
      <c r="O394" s="54"/>
      <c r="P394" s="159">
        <f>O394*H394</f>
        <v>0</v>
      </c>
      <c r="Q394" s="159">
        <v>0</v>
      </c>
      <c r="R394" s="159">
        <f>Q394*H394</f>
        <v>0</v>
      </c>
      <c r="S394" s="159">
        <v>3.1E-2</v>
      </c>
      <c r="T394" s="160">
        <f>S394*H394</f>
        <v>3.5029999999999999E-2</v>
      </c>
      <c r="AR394" s="161" t="s">
        <v>140</v>
      </c>
      <c r="AT394" s="161" t="s">
        <v>124</v>
      </c>
      <c r="AU394" s="161" t="s">
        <v>87</v>
      </c>
      <c r="AY394" s="16" t="s">
        <v>121</v>
      </c>
      <c r="BE394" s="162">
        <f>IF(N394="základní",J394,0)</f>
        <v>0</v>
      </c>
      <c r="BF394" s="162">
        <f>IF(N394="snížená",J394,0)</f>
        <v>0</v>
      </c>
      <c r="BG394" s="162">
        <f>IF(N394="zákl. přenesená",J394,0)</f>
        <v>0</v>
      </c>
      <c r="BH394" s="162">
        <f>IF(N394="sníž. přenesená",J394,0)</f>
        <v>0</v>
      </c>
      <c r="BI394" s="162">
        <f>IF(N394="nulová",J394,0)</f>
        <v>0</v>
      </c>
      <c r="BJ394" s="16" t="s">
        <v>85</v>
      </c>
      <c r="BK394" s="162">
        <f>ROUND(I394*H394,2)</f>
        <v>0</v>
      </c>
      <c r="BL394" s="16" t="s">
        <v>140</v>
      </c>
      <c r="BM394" s="161" t="s">
        <v>415</v>
      </c>
    </row>
    <row r="395" spans="2:65" s="12" customFormat="1">
      <c r="B395" s="169"/>
      <c r="D395" s="163" t="s">
        <v>201</v>
      </c>
      <c r="E395" s="170" t="s">
        <v>1</v>
      </c>
      <c r="F395" s="171" t="s">
        <v>416</v>
      </c>
      <c r="H395" s="172">
        <v>1.1299999999999999</v>
      </c>
      <c r="I395" s="173"/>
      <c r="L395" s="169"/>
      <c r="M395" s="174"/>
      <c r="N395" s="175"/>
      <c r="O395" s="175"/>
      <c r="P395" s="175"/>
      <c r="Q395" s="175"/>
      <c r="R395" s="175"/>
      <c r="S395" s="175"/>
      <c r="T395" s="176"/>
      <c r="AT395" s="170" t="s">
        <v>201</v>
      </c>
      <c r="AU395" s="170" t="s">
        <v>87</v>
      </c>
      <c r="AV395" s="12" t="s">
        <v>87</v>
      </c>
      <c r="AW395" s="12" t="s">
        <v>32</v>
      </c>
      <c r="AX395" s="12" t="s">
        <v>77</v>
      </c>
      <c r="AY395" s="170" t="s">
        <v>121</v>
      </c>
    </row>
    <row r="396" spans="2:65" s="14" customFormat="1">
      <c r="B396" s="185"/>
      <c r="D396" s="163" t="s">
        <v>201</v>
      </c>
      <c r="E396" s="186" t="s">
        <v>1</v>
      </c>
      <c r="F396" s="187" t="s">
        <v>236</v>
      </c>
      <c r="H396" s="188">
        <v>1.1299999999999999</v>
      </c>
      <c r="I396" s="189"/>
      <c r="L396" s="185"/>
      <c r="M396" s="190"/>
      <c r="N396" s="191"/>
      <c r="O396" s="191"/>
      <c r="P396" s="191"/>
      <c r="Q396" s="191"/>
      <c r="R396" s="191"/>
      <c r="S396" s="191"/>
      <c r="T396" s="192"/>
      <c r="AT396" s="186" t="s">
        <v>201</v>
      </c>
      <c r="AU396" s="186" t="s">
        <v>87</v>
      </c>
      <c r="AV396" s="14" t="s">
        <v>136</v>
      </c>
      <c r="AW396" s="14" t="s">
        <v>32</v>
      </c>
      <c r="AX396" s="14" t="s">
        <v>77</v>
      </c>
      <c r="AY396" s="186" t="s">
        <v>121</v>
      </c>
    </row>
    <row r="397" spans="2:65" s="13" customFormat="1">
      <c r="B397" s="177"/>
      <c r="D397" s="163" t="s">
        <v>201</v>
      </c>
      <c r="E397" s="178" t="s">
        <v>1</v>
      </c>
      <c r="F397" s="179" t="s">
        <v>208</v>
      </c>
      <c r="H397" s="180">
        <v>1.1299999999999999</v>
      </c>
      <c r="I397" s="181"/>
      <c r="L397" s="177"/>
      <c r="M397" s="182"/>
      <c r="N397" s="183"/>
      <c r="O397" s="183"/>
      <c r="P397" s="183"/>
      <c r="Q397" s="183"/>
      <c r="R397" s="183"/>
      <c r="S397" s="183"/>
      <c r="T397" s="184"/>
      <c r="AT397" s="178" t="s">
        <v>201</v>
      </c>
      <c r="AU397" s="178" t="s">
        <v>87</v>
      </c>
      <c r="AV397" s="13" t="s">
        <v>140</v>
      </c>
      <c r="AW397" s="13" t="s">
        <v>32</v>
      </c>
      <c r="AX397" s="13" t="s">
        <v>85</v>
      </c>
      <c r="AY397" s="178" t="s">
        <v>121</v>
      </c>
    </row>
    <row r="398" spans="2:65" s="1" customFormat="1" ht="24" customHeight="1">
      <c r="B398" s="149"/>
      <c r="C398" s="150" t="s">
        <v>417</v>
      </c>
      <c r="D398" s="150" t="s">
        <v>124</v>
      </c>
      <c r="E398" s="151" t="s">
        <v>418</v>
      </c>
      <c r="F398" s="152" t="s">
        <v>419</v>
      </c>
      <c r="G398" s="153" t="s">
        <v>199</v>
      </c>
      <c r="H398" s="154">
        <v>4.95</v>
      </c>
      <c r="I398" s="155"/>
      <c r="J398" s="156">
        <f>ROUND(I398*H398,2)</f>
        <v>0</v>
      </c>
      <c r="K398" s="152" t="s">
        <v>128</v>
      </c>
      <c r="L398" s="31"/>
      <c r="M398" s="157" t="s">
        <v>1</v>
      </c>
      <c r="N398" s="158" t="s">
        <v>42</v>
      </c>
      <c r="O398" s="54"/>
      <c r="P398" s="159">
        <f>O398*H398</f>
        <v>0</v>
      </c>
      <c r="Q398" s="159">
        <v>0</v>
      </c>
      <c r="R398" s="159">
        <f>Q398*H398</f>
        <v>0</v>
      </c>
      <c r="S398" s="159">
        <v>2.3E-2</v>
      </c>
      <c r="T398" s="160">
        <f>S398*H398</f>
        <v>0.11385000000000001</v>
      </c>
      <c r="AR398" s="161" t="s">
        <v>140</v>
      </c>
      <c r="AT398" s="161" t="s">
        <v>124</v>
      </c>
      <c r="AU398" s="161" t="s">
        <v>87</v>
      </c>
      <c r="AY398" s="16" t="s">
        <v>121</v>
      </c>
      <c r="BE398" s="162">
        <f>IF(N398="základní",J398,0)</f>
        <v>0</v>
      </c>
      <c r="BF398" s="162">
        <f>IF(N398="snížená",J398,0)</f>
        <v>0</v>
      </c>
      <c r="BG398" s="162">
        <f>IF(N398="zákl. přenesená",J398,0)</f>
        <v>0</v>
      </c>
      <c r="BH398" s="162">
        <f>IF(N398="sníž. přenesená",J398,0)</f>
        <v>0</v>
      </c>
      <c r="BI398" s="162">
        <f>IF(N398="nulová",J398,0)</f>
        <v>0</v>
      </c>
      <c r="BJ398" s="16" t="s">
        <v>85</v>
      </c>
      <c r="BK398" s="162">
        <f>ROUND(I398*H398,2)</f>
        <v>0</v>
      </c>
      <c r="BL398" s="16" t="s">
        <v>140</v>
      </c>
      <c r="BM398" s="161" t="s">
        <v>420</v>
      </c>
    </row>
    <row r="399" spans="2:65" s="12" customFormat="1">
      <c r="B399" s="169"/>
      <c r="D399" s="163" t="s">
        <v>201</v>
      </c>
      <c r="E399" s="170" t="s">
        <v>1</v>
      </c>
      <c r="F399" s="171" t="s">
        <v>421</v>
      </c>
      <c r="H399" s="172">
        <v>4.95</v>
      </c>
      <c r="I399" s="173"/>
      <c r="L399" s="169"/>
      <c r="M399" s="174"/>
      <c r="N399" s="175"/>
      <c r="O399" s="175"/>
      <c r="P399" s="175"/>
      <c r="Q399" s="175"/>
      <c r="R399" s="175"/>
      <c r="S399" s="175"/>
      <c r="T399" s="176"/>
      <c r="AT399" s="170" t="s">
        <v>201</v>
      </c>
      <c r="AU399" s="170" t="s">
        <v>87</v>
      </c>
      <c r="AV399" s="12" t="s">
        <v>87</v>
      </c>
      <c r="AW399" s="12" t="s">
        <v>32</v>
      </c>
      <c r="AX399" s="12" t="s">
        <v>77</v>
      </c>
      <c r="AY399" s="170" t="s">
        <v>121</v>
      </c>
    </row>
    <row r="400" spans="2:65" s="14" customFormat="1">
      <c r="B400" s="185"/>
      <c r="D400" s="163" t="s">
        <v>201</v>
      </c>
      <c r="E400" s="186" t="s">
        <v>1</v>
      </c>
      <c r="F400" s="187" t="s">
        <v>236</v>
      </c>
      <c r="H400" s="188">
        <v>4.95</v>
      </c>
      <c r="I400" s="189"/>
      <c r="L400" s="185"/>
      <c r="M400" s="190"/>
      <c r="N400" s="191"/>
      <c r="O400" s="191"/>
      <c r="P400" s="191"/>
      <c r="Q400" s="191"/>
      <c r="R400" s="191"/>
      <c r="S400" s="191"/>
      <c r="T400" s="192"/>
      <c r="AT400" s="186" t="s">
        <v>201</v>
      </c>
      <c r="AU400" s="186" t="s">
        <v>87</v>
      </c>
      <c r="AV400" s="14" t="s">
        <v>136</v>
      </c>
      <c r="AW400" s="14" t="s">
        <v>32</v>
      </c>
      <c r="AX400" s="14" t="s">
        <v>77</v>
      </c>
      <c r="AY400" s="186" t="s">
        <v>121</v>
      </c>
    </row>
    <row r="401" spans="2:65" s="13" customFormat="1">
      <c r="B401" s="177"/>
      <c r="D401" s="163" t="s">
        <v>201</v>
      </c>
      <c r="E401" s="178" t="s">
        <v>1</v>
      </c>
      <c r="F401" s="179" t="s">
        <v>208</v>
      </c>
      <c r="H401" s="180">
        <v>4.95</v>
      </c>
      <c r="I401" s="181"/>
      <c r="L401" s="177"/>
      <c r="M401" s="182"/>
      <c r="N401" s="183"/>
      <c r="O401" s="183"/>
      <c r="P401" s="183"/>
      <c r="Q401" s="183"/>
      <c r="R401" s="183"/>
      <c r="S401" s="183"/>
      <c r="T401" s="184"/>
      <c r="AT401" s="178" t="s">
        <v>201</v>
      </c>
      <c r="AU401" s="178" t="s">
        <v>87</v>
      </c>
      <c r="AV401" s="13" t="s">
        <v>140</v>
      </c>
      <c r="AW401" s="13" t="s">
        <v>32</v>
      </c>
      <c r="AX401" s="13" t="s">
        <v>85</v>
      </c>
      <c r="AY401" s="178" t="s">
        <v>121</v>
      </c>
    </row>
    <row r="402" spans="2:65" s="1" customFormat="1" ht="24" customHeight="1">
      <c r="B402" s="149"/>
      <c r="C402" s="150" t="s">
        <v>422</v>
      </c>
      <c r="D402" s="150" t="s">
        <v>124</v>
      </c>
      <c r="E402" s="151" t="s">
        <v>423</v>
      </c>
      <c r="F402" s="152" t="s">
        <v>424</v>
      </c>
      <c r="G402" s="153" t="s">
        <v>199</v>
      </c>
      <c r="H402" s="154">
        <v>569.303</v>
      </c>
      <c r="I402" s="155"/>
      <c r="J402" s="156">
        <f>ROUND(I402*H402,2)</f>
        <v>0</v>
      </c>
      <c r="K402" s="152" t="s">
        <v>128</v>
      </c>
      <c r="L402" s="31"/>
      <c r="M402" s="157" t="s">
        <v>1</v>
      </c>
      <c r="N402" s="158" t="s">
        <v>42</v>
      </c>
      <c r="O402" s="54"/>
      <c r="P402" s="159">
        <f>O402*H402</f>
        <v>0</v>
      </c>
      <c r="Q402" s="159">
        <v>0</v>
      </c>
      <c r="R402" s="159">
        <f>Q402*H402</f>
        <v>0</v>
      </c>
      <c r="S402" s="159">
        <v>5.3999999999999999E-2</v>
      </c>
      <c r="T402" s="160">
        <f>S402*H402</f>
        <v>30.742362</v>
      </c>
      <c r="AR402" s="161" t="s">
        <v>140</v>
      </c>
      <c r="AT402" s="161" t="s">
        <v>124</v>
      </c>
      <c r="AU402" s="161" t="s">
        <v>87</v>
      </c>
      <c r="AY402" s="16" t="s">
        <v>121</v>
      </c>
      <c r="BE402" s="162">
        <f>IF(N402="základní",J402,0)</f>
        <v>0</v>
      </c>
      <c r="BF402" s="162">
        <f>IF(N402="snížená",J402,0)</f>
        <v>0</v>
      </c>
      <c r="BG402" s="162">
        <f>IF(N402="zákl. přenesená",J402,0)</f>
        <v>0</v>
      </c>
      <c r="BH402" s="162">
        <f>IF(N402="sníž. přenesená",J402,0)</f>
        <v>0</v>
      </c>
      <c r="BI402" s="162">
        <f>IF(N402="nulová",J402,0)</f>
        <v>0</v>
      </c>
      <c r="BJ402" s="16" t="s">
        <v>85</v>
      </c>
      <c r="BK402" s="162">
        <f>ROUND(I402*H402,2)</f>
        <v>0</v>
      </c>
      <c r="BL402" s="16" t="s">
        <v>140</v>
      </c>
      <c r="BM402" s="161" t="s">
        <v>425</v>
      </c>
    </row>
    <row r="403" spans="2:65" s="12" customFormat="1">
      <c r="B403" s="169"/>
      <c r="D403" s="163" t="s">
        <v>201</v>
      </c>
      <c r="E403" s="170" t="s">
        <v>1</v>
      </c>
      <c r="F403" s="171" t="s">
        <v>426</v>
      </c>
      <c r="H403" s="172">
        <v>27.824999999999999</v>
      </c>
      <c r="I403" s="173"/>
      <c r="L403" s="169"/>
      <c r="M403" s="174"/>
      <c r="N403" s="175"/>
      <c r="O403" s="175"/>
      <c r="P403" s="175"/>
      <c r="Q403" s="175"/>
      <c r="R403" s="175"/>
      <c r="S403" s="175"/>
      <c r="T403" s="176"/>
      <c r="AT403" s="170" t="s">
        <v>201</v>
      </c>
      <c r="AU403" s="170" t="s">
        <v>87</v>
      </c>
      <c r="AV403" s="12" t="s">
        <v>87</v>
      </c>
      <c r="AW403" s="12" t="s">
        <v>32</v>
      </c>
      <c r="AX403" s="12" t="s">
        <v>77</v>
      </c>
      <c r="AY403" s="170" t="s">
        <v>121</v>
      </c>
    </row>
    <row r="404" spans="2:65" s="12" customFormat="1">
      <c r="B404" s="169"/>
      <c r="D404" s="163" t="s">
        <v>201</v>
      </c>
      <c r="E404" s="170" t="s">
        <v>1</v>
      </c>
      <c r="F404" s="171" t="s">
        <v>427</v>
      </c>
      <c r="H404" s="172">
        <v>87.45</v>
      </c>
      <c r="I404" s="173"/>
      <c r="L404" s="169"/>
      <c r="M404" s="174"/>
      <c r="N404" s="175"/>
      <c r="O404" s="175"/>
      <c r="P404" s="175"/>
      <c r="Q404" s="175"/>
      <c r="R404" s="175"/>
      <c r="S404" s="175"/>
      <c r="T404" s="176"/>
      <c r="AT404" s="170" t="s">
        <v>201</v>
      </c>
      <c r="AU404" s="170" t="s">
        <v>87</v>
      </c>
      <c r="AV404" s="12" t="s">
        <v>87</v>
      </c>
      <c r="AW404" s="12" t="s">
        <v>32</v>
      </c>
      <c r="AX404" s="12" t="s">
        <v>77</v>
      </c>
      <c r="AY404" s="170" t="s">
        <v>121</v>
      </c>
    </row>
    <row r="405" spans="2:65" s="12" customFormat="1">
      <c r="B405" s="169"/>
      <c r="D405" s="163" t="s">
        <v>201</v>
      </c>
      <c r="E405" s="170" t="s">
        <v>1</v>
      </c>
      <c r="F405" s="171" t="s">
        <v>428</v>
      </c>
      <c r="H405" s="172">
        <v>7.5259999999999998</v>
      </c>
      <c r="I405" s="173"/>
      <c r="L405" s="169"/>
      <c r="M405" s="174"/>
      <c r="N405" s="175"/>
      <c r="O405" s="175"/>
      <c r="P405" s="175"/>
      <c r="Q405" s="175"/>
      <c r="R405" s="175"/>
      <c r="S405" s="175"/>
      <c r="T405" s="176"/>
      <c r="AT405" s="170" t="s">
        <v>201</v>
      </c>
      <c r="AU405" s="170" t="s">
        <v>87</v>
      </c>
      <c r="AV405" s="12" t="s">
        <v>87</v>
      </c>
      <c r="AW405" s="12" t="s">
        <v>32</v>
      </c>
      <c r="AX405" s="12" t="s">
        <v>77</v>
      </c>
      <c r="AY405" s="170" t="s">
        <v>121</v>
      </c>
    </row>
    <row r="406" spans="2:65" s="12" customFormat="1">
      <c r="B406" s="169"/>
      <c r="D406" s="163" t="s">
        <v>201</v>
      </c>
      <c r="E406" s="170" t="s">
        <v>1</v>
      </c>
      <c r="F406" s="171" t="s">
        <v>429</v>
      </c>
      <c r="H406" s="172">
        <v>2.65</v>
      </c>
      <c r="I406" s="173"/>
      <c r="L406" s="169"/>
      <c r="M406" s="174"/>
      <c r="N406" s="175"/>
      <c r="O406" s="175"/>
      <c r="P406" s="175"/>
      <c r="Q406" s="175"/>
      <c r="R406" s="175"/>
      <c r="S406" s="175"/>
      <c r="T406" s="176"/>
      <c r="AT406" s="170" t="s">
        <v>201</v>
      </c>
      <c r="AU406" s="170" t="s">
        <v>87</v>
      </c>
      <c r="AV406" s="12" t="s">
        <v>87</v>
      </c>
      <c r="AW406" s="12" t="s">
        <v>32</v>
      </c>
      <c r="AX406" s="12" t="s">
        <v>77</v>
      </c>
      <c r="AY406" s="170" t="s">
        <v>121</v>
      </c>
    </row>
    <row r="407" spans="2:65" s="14" customFormat="1">
      <c r="B407" s="185"/>
      <c r="D407" s="163" t="s">
        <v>201</v>
      </c>
      <c r="E407" s="186" t="s">
        <v>1</v>
      </c>
      <c r="F407" s="187" t="s">
        <v>226</v>
      </c>
      <c r="H407" s="188">
        <v>125.45100000000001</v>
      </c>
      <c r="I407" s="189"/>
      <c r="L407" s="185"/>
      <c r="M407" s="190"/>
      <c r="N407" s="191"/>
      <c r="O407" s="191"/>
      <c r="P407" s="191"/>
      <c r="Q407" s="191"/>
      <c r="R407" s="191"/>
      <c r="S407" s="191"/>
      <c r="T407" s="192"/>
      <c r="AT407" s="186" t="s">
        <v>201</v>
      </c>
      <c r="AU407" s="186" t="s">
        <v>87</v>
      </c>
      <c r="AV407" s="14" t="s">
        <v>136</v>
      </c>
      <c r="AW407" s="14" t="s">
        <v>32</v>
      </c>
      <c r="AX407" s="14" t="s">
        <v>77</v>
      </c>
      <c r="AY407" s="186" t="s">
        <v>121</v>
      </c>
    </row>
    <row r="408" spans="2:65" s="12" customFormat="1">
      <c r="B408" s="169"/>
      <c r="D408" s="163" t="s">
        <v>201</v>
      </c>
      <c r="E408" s="170" t="s">
        <v>1</v>
      </c>
      <c r="F408" s="171" t="s">
        <v>430</v>
      </c>
      <c r="H408" s="172">
        <v>6.89</v>
      </c>
      <c r="I408" s="173"/>
      <c r="L408" s="169"/>
      <c r="M408" s="174"/>
      <c r="N408" s="175"/>
      <c r="O408" s="175"/>
      <c r="P408" s="175"/>
      <c r="Q408" s="175"/>
      <c r="R408" s="175"/>
      <c r="S408" s="175"/>
      <c r="T408" s="176"/>
      <c r="AT408" s="170" t="s">
        <v>201</v>
      </c>
      <c r="AU408" s="170" t="s">
        <v>87</v>
      </c>
      <c r="AV408" s="12" t="s">
        <v>87</v>
      </c>
      <c r="AW408" s="12" t="s">
        <v>32</v>
      </c>
      <c r="AX408" s="12" t="s">
        <v>77</v>
      </c>
      <c r="AY408" s="170" t="s">
        <v>121</v>
      </c>
    </row>
    <row r="409" spans="2:65" s="12" customFormat="1">
      <c r="B409" s="169"/>
      <c r="D409" s="163" t="s">
        <v>201</v>
      </c>
      <c r="E409" s="170" t="s">
        <v>1</v>
      </c>
      <c r="F409" s="171" t="s">
        <v>431</v>
      </c>
      <c r="H409" s="172">
        <v>99.375</v>
      </c>
      <c r="I409" s="173"/>
      <c r="L409" s="169"/>
      <c r="M409" s="174"/>
      <c r="N409" s="175"/>
      <c r="O409" s="175"/>
      <c r="P409" s="175"/>
      <c r="Q409" s="175"/>
      <c r="R409" s="175"/>
      <c r="S409" s="175"/>
      <c r="T409" s="176"/>
      <c r="AT409" s="170" t="s">
        <v>201</v>
      </c>
      <c r="AU409" s="170" t="s">
        <v>87</v>
      </c>
      <c r="AV409" s="12" t="s">
        <v>87</v>
      </c>
      <c r="AW409" s="12" t="s">
        <v>32</v>
      </c>
      <c r="AX409" s="12" t="s">
        <v>77</v>
      </c>
      <c r="AY409" s="170" t="s">
        <v>121</v>
      </c>
    </row>
    <row r="410" spans="2:65" s="12" customFormat="1">
      <c r="B410" s="169"/>
      <c r="D410" s="163" t="s">
        <v>201</v>
      </c>
      <c r="E410" s="170" t="s">
        <v>1</v>
      </c>
      <c r="F410" s="171" t="s">
        <v>432</v>
      </c>
      <c r="H410" s="172">
        <v>33.866999999999997</v>
      </c>
      <c r="I410" s="173"/>
      <c r="L410" s="169"/>
      <c r="M410" s="174"/>
      <c r="N410" s="175"/>
      <c r="O410" s="175"/>
      <c r="P410" s="175"/>
      <c r="Q410" s="175"/>
      <c r="R410" s="175"/>
      <c r="S410" s="175"/>
      <c r="T410" s="176"/>
      <c r="AT410" s="170" t="s">
        <v>201</v>
      </c>
      <c r="AU410" s="170" t="s">
        <v>87</v>
      </c>
      <c r="AV410" s="12" t="s">
        <v>87</v>
      </c>
      <c r="AW410" s="12" t="s">
        <v>32</v>
      </c>
      <c r="AX410" s="12" t="s">
        <v>77</v>
      </c>
      <c r="AY410" s="170" t="s">
        <v>121</v>
      </c>
    </row>
    <row r="411" spans="2:65" s="14" customFormat="1">
      <c r="B411" s="185"/>
      <c r="D411" s="163" t="s">
        <v>201</v>
      </c>
      <c r="E411" s="186" t="s">
        <v>1</v>
      </c>
      <c r="F411" s="187" t="s">
        <v>232</v>
      </c>
      <c r="H411" s="188">
        <v>140.13200000000001</v>
      </c>
      <c r="I411" s="189"/>
      <c r="L411" s="185"/>
      <c r="M411" s="190"/>
      <c r="N411" s="191"/>
      <c r="O411" s="191"/>
      <c r="P411" s="191"/>
      <c r="Q411" s="191"/>
      <c r="R411" s="191"/>
      <c r="S411" s="191"/>
      <c r="T411" s="192"/>
      <c r="AT411" s="186" t="s">
        <v>201</v>
      </c>
      <c r="AU411" s="186" t="s">
        <v>87</v>
      </c>
      <c r="AV411" s="14" t="s">
        <v>136</v>
      </c>
      <c r="AW411" s="14" t="s">
        <v>32</v>
      </c>
      <c r="AX411" s="14" t="s">
        <v>77</v>
      </c>
      <c r="AY411" s="186" t="s">
        <v>121</v>
      </c>
    </row>
    <row r="412" spans="2:65" s="12" customFormat="1">
      <c r="B412" s="169"/>
      <c r="D412" s="163" t="s">
        <v>201</v>
      </c>
      <c r="E412" s="170" t="s">
        <v>1</v>
      </c>
      <c r="F412" s="171" t="s">
        <v>430</v>
      </c>
      <c r="H412" s="172">
        <v>6.89</v>
      </c>
      <c r="I412" s="173"/>
      <c r="L412" s="169"/>
      <c r="M412" s="174"/>
      <c r="N412" s="175"/>
      <c r="O412" s="175"/>
      <c r="P412" s="175"/>
      <c r="Q412" s="175"/>
      <c r="R412" s="175"/>
      <c r="S412" s="175"/>
      <c r="T412" s="176"/>
      <c r="AT412" s="170" t="s">
        <v>201</v>
      </c>
      <c r="AU412" s="170" t="s">
        <v>87</v>
      </c>
      <c r="AV412" s="12" t="s">
        <v>87</v>
      </c>
      <c r="AW412" s="12" t="s">
        <v>32</v>
      </c>
      <c r="AX412" s="12" t="s">
        <v>77</v>
      </c>
      <c r="AY412" s="170" t="s">
        <v>121</v>
      </c>
    </row>
    <row r="413" spans="2:65" s="12" customFormat="1">
      <c r="B413" s="169"/>
      <c r="D413" s="163" t="s">
        <v>201</v>
      </c>
      <c r="E413" s="170" t="s">
        <v>1</v>
      </c>
      <c r="F413" s="171" t="s">
        <v>433</v>
      </c>
      <c r="H413" s="172">
        <v>35.774999999999999</v>
      </c>
      <c r="I413" s="173"/>
      <c r="L413" s="169"/>
      <c r="M413" s="174"/>
      <c r="N413" s="175"/>
      <c r="O413" s="175"/>
      <c r="P413" s="175"/>
      <c r="Q413" s="175"/>
      <c r="R413" s="175"/>
      <c r="S413" s="175"/>
      <c r="T413" s="176"/>
      <c r="AT413" s="170" t="s">
        <v>201</v>
      </c>
      <c r="AU413" s="170" t="s">
        <v>87</v>
      </c>
      <c r="AV413" s="12" t="s">
        <v>87</v>
      </c>
      <c r="AW413" s="12" t="s">
        <v>32</v>
      </c>
      <c r="AX413" s="12" t="s">
        <v>77</v>
      </c>
      <c r="AY413" s="170" t="s">
        <v>121</v>
      </c>
    </row>
    <row r="414" spans="2:65" s="12" customFormat="1">
      <c r="B414" s="169"/>
      <c r="D414" s="163" t="s">
        <v>201</v>
      </c>
      <c r="E414" s="170" t="s">
        <v>1</v>
      </c>
      <c r="F414" s="171" t="s">
        <v>431</v>
      </c>
      <c r="H414" s="172">
        <v>99.375</v>
      </c>
      <c r="I414" s="173"/>
      <c r="L414" s="169"/>
      <c r="M414" s="174"/>
      <c r="N414" s="175"/>
      <c r="O414" s="175"/>
      <c r="P414" s="175"/>
      <c r="Q414" s="175"/>
      <c r="R414" s="175"/>
      <c r="S414" s="175"/>
      <c r="T414" s="176"/>
      <c r="AT414" s="170" t="s">
        <v>201</v>
      </c>
      <c r="AU414" s="170" t="s">
        <v>87</v>
      </c>
      <c r="AV414" s="12" t="s">
        <v>87</v>
      </c>
      <c r="AW414" s="12" t="s">
        <v>32</v>
      </c>
      <c r="AX414" s="12" t="s">
        <v>77</v>
      </c>
      <c r="AY414" s="170" t="s">
        <v>121</v>
      </c>
    </row>
    <row r="415" spans="2:65" s="14" customFormat="1">
      <c r="B415" s="185"/>
      <c r="D415" s="163" t="s">
        <v>201</v>
      </c>
      <c r="E415" s="186" t="s">
        <v>1</v>
      </c>
      <c r="F415" s="187" t="s">
        <v>233</v>
      </c>
      <c r="H415" s="188">
        <v>142.04</v>
      </c>
      <c r="I415" s="189"/>
      <c r="L415" s="185"/>
      <c r="M415" s="190"/>
      <c r="N415" s="191"/>
      <c r="O415" s="191"/>
      <c r="P415" s="191"/>
      <c r="Q415" s="191"/>
      <c r="R415" s="191"/>
      <c r="S415" s="191"/>
      <c r="T415" s="192"/>
      <c r="AT415" s="186" t="s">
        <v>201</v>
      </c>
      <c r="AU415" s="186" t="s">
        <v>87</v>
      </c>
      <c r="AV415" s="14" t="s">
        <v>136</v>
      </c>
      <c r="AW415" s="14" t="s">
        <v>32</v>
      </c>
      <c r="AX415" s="14" t="s">
        <v>77</v>
      </c>
      <c r="AY415" s="186" t="s">
        <v>121</v>
      </c>
    </row>
    <row r="416" spans="2:65" s="12" customFormat="1">
      <c r="B416" s="169"/>
      <c r="D416" s="163" t="s">
        <v>201</v>
      </c>
      <c r="E416" s="170" t="s">
        <v>1</v>
      </c>
      <c r="F416" s="171" t="s">
        <v>426</v>
      </c>
      <c r="H416" s="172">
        <v>27.824999999999999</v>
      </c>
      <c r="I416" s="173"/>
      <c r="L416" s="169"/>
      <c r="M416" s="174"/>
      <c r="N416" s="175"/>
      <c r="O416" s="175"/>
      <c r="P416" s="175"/>
      <c r="Q416" s="175"/>
      <c r="R416" s="175"/>
      <c r="S416" s="175"/>
      <c r="T416" s="176"/>
      <c r="AT416" s="170" t="s">
        <v>201</v>
      </c>
      <c r="AU416" s="170" t="s">
        <v>87</v>
      </c>
      <c r="AV416" s="12" t="s">
        <v>87</v>
      </c>
      <c r="AW416" s="12" t="s">
        <v>32</v>
      </c>
      <c r="AX416" s="12" t="s">
        <v>77</v>
      </c>
      <c r="AY416" s="170" t="s">
        <v>121</v>
      </c>
    </row>
    <row r="417" spans="2:51" s="12" customFormat="1">
      <c r="B417" s="169"/>
      <c r="D417" s="163" t="s">
        <v>201</v>
      </c>
      <c r="E417" s="170" t="s">
        <v>1</v>
      </c>
      <c r="F417" s="171" t="s">
        <v>430</v>
      </c>
      <c r="H417" s="172">
        <v>6.89</v>
      </c>
      <c r="I417" s="173"/>
      <c r="L417" s="169"/>
      <c r="M417" s="174"/>
      <c r="N417" s="175"/>
      <c r="O417" s="175"/>
      <c r="P417" s="175"/>
      <c r="Q417" s="175"/>
      <c r="R417" s="175"/>
      <c r="S417" s="175"/>
      <c r="T417" s="176"/>
      <c r="AT417" s="170" t="s">
        <v>201</v>
      </c>
      <c r="AU417" s="170" t="s">
        <v>87</v>
      </c>
      <c r="AV417" s="12" t="s">
        <v>87</v>
      </c>
      <c r="AW417" s="12" t="s">
        <v>32</v>
      </c>
      <c r="AX417" s="12" t="s">
        <v>77</v>
      </c>
      <c r="AY417" s="170" t="s">
        <v>121</v>
      </c>
    </row>
    <row r="418" spans="2:51" s="12" customFormat="1">
      <c r="B418" s="169"/>
      <c r="D418" s="163" t="s">
        <v>201</v>
      </c>
      <c r="E418" s="170" t="s">
        <v>1</v>
      </c>
      <c r="F418" s="171" t="s">
        <v>434</v>
      </c>
      <c r="H418" s="172">
        <v>15.37</v>
      </c>
      <c r="I418" s="173"/>
      <c r="L418" s="169"/>
      <c r="M418" s="174"/>
      <c r="N418" s="175"/>
      <c r="O418" s="175"/>
      <c r="P418" s="175"/>
      <c r="Q418" s="175"/>
      <c r="R418" s="175"/>
      <c r="S418" s="175"/>
      <c r="T418" s="176"/>
      <c r="AT418" s="170" t="s">
        <v>201</v>
      </c>
      <c r="AU418" s="170" t="s">
        <v>87</v>
      </c>
      <c r="AV418" s="12" t="s">
        <v>87</v>
      </c>
      <c r="AW418" s="12" t="s">
        <v>32</v>
      </c>
      <c r="AX418" s="12" t="s">
        <v>77</v>
      </c>
      <c r="AY418" s="170" t="s">
        <v>121</v>
      </c>
    </row>
    <row r="419" spans="2:51" s="14" customFormat="1">
      <c r="B419" s="185"/>
      <c r="D419" s="163" t="s">
        <v>201</v>
      </c>
      <c r="E419" s="186" t="s">
        <v>1</v>
      </c>
      <c r="F419" s="187" t="s">
        <v>236</v>
      </c>
      <c r="H419" s="188">
        <v>50.084999999999994</v>
      </c>
      <c r="I419" s="189"/>
      <c r="L419" s="185"/>
      <c r="M419" s="190"/>
      <c r="N419" s="191"/>
      <c r="O419" s="191"/>
      <c r="P419" s="191"/>
      <c r="Q419" s="191"/>
      <c r="R419" s="191"/>
      <c r="S419" s="191"/>
      <c r="T419" s="192"/>
      <c r="AT419" s="186" t="s">
        <v>201</v>
      </c>
      <c r="AU419" s="186" t="s">
        <v>87</v>
      </c>
      <c r="AV419" s="14" t="s">
        <v>136</v>
      </c>
      <c r="AW419" s="14" t="s">
        <v>32</v>
      </c>
      <c r="AX419" s="14" t="s">
        <v>77</v>
      </c>
      <c r="AY419" s="186" t="s">
        <v>121</v>
      </c>
    </row>
    <row r="420" spans="2:51" s="12" customFormat="1">
      <c r="B420" s="169"/>
      <c r="D420" s="163" t="s">
        <v>201</v>
      </c>
      <c r="E420" s="170" t="s">
        <v>1</v>
      </c>
      <c r="F420" s="171" t="s">
        <v>435</v>
      </c>
      <c r="H420" s="172">
        <v>7.6849999999999996</v>
      </c>
      <c r="I420" s="173"/>
      <c r="L420" s="169"/>
      <c r="M420" s="174"/>
      <c r="N420" s="175"/>
      <c r="O420" s="175"/>
      <c r="P420" s="175"/>
      <c r="Q420" s="175"/>
      <c r="R420" s="175"/>
      <c r="S420" s="175"/>
      <c r="T420" s="176"/>
      <c r="AT420" s="170" t="s">
        <v>201</v>
      </c>
      <c r="AU420" s="170" t="s">
        <v>87</v>
      </c>
      <c r="AV420" s="12" t="s">
        <v>87</v>
      </c>
      <c r="AW420" s="12" t="s">
        <v>32</v>
      </c>
      <c r="AX420" s="12" t="s">
        <v>77</v>
      </c>
      <c r="AY420" s="170" t="s">
        <v>121</v>
      </c>
    </row>
    <row r="421" spans="2:51" s="12" customFormat="1">
      <c r="B421" s="169"/>
      <c r="D421" s="163" t="s">
        <v>201</v>
      </c>
      <c r="E421" s="170" t="s">
        <v>1</v>
      </c>
      <c r="F421" s="171" t="s">
        <v>434</v>
      </c>
      <c r="H421" s="172">
        <v>15.37</v>
      </c>
      <c r="I421" s="173"/>
      <c r="L421" s="169"/>
      <c r="M421" s="174"/>
      <c r="N421" s="175"/>
      <c r="O421" s="175"/>
      <c r="P421" s="175"/>
      <c r="Q421" s="175"/>
      <c r="R421" s="175"/>
      <c r="S421" s="175"/>
      <c r="T421" s="176"/>
      <c r="AT421" s="170" t="s">
        <v>201</v>
      </c>
      <c r="AU421" s="170" t="s">
        <v>87</v>
      </c>
      <c r="AV421" s="12" t="s">
        <v>87</v>
      </c>
      <c r="AW421" s="12" t="s">
        <v>32</v>
      </c>
      <c r="AX421" s="12" t="s">
        <v>77</v>
      </c>
      <c r="AY421" s="170" t="s">
        <v>121</v>
      </c>
    </row>
    <row r="422" spans="2:51" s="12" customFormat="1">
      <c r="B422" s="169"/>
      <c r="D422" s="163" t="s">
        <v>201</v>
      </c>
      <c r="E422" s="170" t="s">
        <v>1</v>
      </c>
      <c r="F422" s="171" t="s">
        <v>434</v>
      </c>
      <c r="H422" s="172">
        <v>15.37</v>
      </c>
      <c r="I422" s="173"/>
      <c r="L422" s="169"/>
      <c r="M422" s="174"/>
      <c r="N422" s="175"/>
      <c r="O422" s="175"/>
      <c r="P422" s="175"/>
      <c r="Q422" s="175"/>
      <c r="R422" s="175"/>
      <c r="S422" s="175"/>
      <c r="T422" s="176"/>
      <c r="AT422" s="170" t="s">
        <v>201</v>
      </c>
      <c r="AU422" s="170" t="s">
        <v>87</v>
      </c>
      <c r="AV422" s="12" t="s">
        <v>87</v>
      </c>
      <c r="AW422" s="12" t="s">
        <v>32</v>
      </c>
      <c r="AX422" s="12" t="s">
        <v>77</v>
      </c>
      <c r="AY422" s="170" t="s">
        <v>121</v>
      </c>
    </row>
    <row r="423" spans="2:51" s="14" customFormat="1">
      <c r="B423" s="185"/>
      <c r="D423" s="163" t="s">
        <v>201</v>
      </c>
      <c r="E423" s="186" t="s">
        <v>1</v>
      </c>
      <c r="F423" s="187" t="s">
        <v>436</v>
      </c>
      <c r="H423" s="188">
        <v>38.424999999999997</v>
      </c>
      <c r="I423" s="189"/>
      <c r="L423" s="185"/>
      <c r="M423" s="190"/>
      <c r="N423" s="191"/>
      <c r="O423" s="191"/>
      <c r="P423" s="191"/>
      <c r="Q423" s="191"/>
      <c r="R423" s="191"/>
      <c r="S423" s="191"/>
      <c r="T423" s="192"/>
      <c r="AT423" s="186" t="s">
        <v>201</v>
      </c>
      <c r="AU423" s="186" t="s">
        <v>87</v>
      </c>
      <c r="AV423" s="14" t="s">
        <v>136</v>
      </c>
      <c r="AW423" s="14" t="s">
        <v>32</v>
      </c>
      <c r="AX423" s="14" t="s">
        <v>77</v>
      </c>
      <c r="AY423" s="186" t="s">
        <v>121</v>
      </c>
    </row>
    <row r="424" spans="2:51" s="12" customFormat="1">
      <c r="B424" s="169"/>
      <c r="D424" s="163" t="s">
        <v>201</v>
      </c>
      <c r="E424" s="170" t="s">
        <v>1</v>
      </c>
      <c r="F424" s="171" t="s">
        <v>430</v>
      </c>
      <c r="H424" s="172">
        <v>6.89</v>
      </c>
      <c r="I424" s="173"/>
      <c r="L424" s="169"/>
      <c r="M424" s="174"/>
      <c r="N424" s="175"/>
      <c r="O424" s="175"/>
      <c r="P424" s="175"/>
      <c r="Q424" s="175"/>
      <c r="R424" s="175"/>
      <c r="S424" s="175"/>
      <c r="T424" s="176"/>
      <c r="AT424" s="170" t="s">
        <v>201</v>
      </c>
      <c r="AU424" s="170" t="s">
        <v>87</v>
      </c>
      <c r="AV424" s="12" t="s">
        <v>87</v>
      </c>
      <c r="AW424" s="12" t="s">
        <v>32</v>
      </c>
      <c r="AX424" s="12" t="s">
        <v>77</v>
      </c>
      <c r="AY424" s="170" t="s">
        <v>121</v>
      </c>
    </row>
    <row r="425" spans="2:51" s="12" customFormat="1">
      <c r="B425" s="169"/>
      <c r="D425" s="163" t="s">
        <v>201</v>
      </c>
      <c r="E425" s="170" t="s">
        <v>1</v>
      </c>
      <c r="F425" s="171" t="s">
        <v>430</v>
      </c>
      <c r="H425" s="172">
        <v>6.89</v>
      </c>
      <c r="I425" s="173"/>
      <c r="L425" s="169"/>
      <c r="M425" s="174"/>
      <c r="N425" s="175"/>
      <c r="O425" s="175"/>
      <c r="P425" s="175"/>
      <c r="Q425" s="175"/>
      <c r="R425" s="175"/>
      <c r="S425" s="175"/>
      <c r="T425" s="176"/>
      <c r="AT425" s="170" t="s">
        <v>201</v>
      </c>
      <c r="AU425" s="170" t="s">
        <v>87</v>
      </c>
      <c r="AV425" s="12" t="s">
        <v>87</v>
      </c>
      <c r="AW425" s="12" t="s">
        <v>32</v>
      </c>
      <c r="AX425" s="12" t="s">
        <v>77</v>
      </c>
      <c r="AY425" s="170" t="s">
        <v>121</v>
      </c>
    </row>
    <row r="426" spans="2:51" s="12" customFormat="1">
      <c r="B426" s="169"/>
      <c r="D426" s="163" t="s">
        <v>201</v>
      </c>
      <c r="E426" s="170" t="s">
        <v>1</v>
      </c>
      <c r="F426" s="171" t="s">
        <v>430</v>
      </c>
      <c r="H426" s="172">
        <v>6.89</v>
      </c>
      <c r="I426" s="173"/>
      <c r="L426" s="169"/>
      <c r="M426" s="174"/>
      <c r="N426" s="175"/>
      <c r="O426" s="175"/>
      <c r="P426" s="175"/>
      <c r="Q426" s="175"/>
      <c r="R426" s="175"/>
      <c r="S426" s="175"/>
      <c r="T426" s="176"/>
      <c r="AT426" s="170" t="s">
        <v>201</v>
      </c>
      <c r="AU426" s="170" t="s">
        <v>87</v>
      </c>
      <c r="AV426" s="12" t="s">
        <v>87</v>
      </c>
      <c r="AW426" s="12" t="s">
        <v>32</v>
      </c>
      <c r="AX426" s="12" t="s">
        <v>77</v>
      </c>
      <c r="AY426" s="170" t="s">
        <v>121</v>
      </c>
    </row>
    <row r="427" spans="2:51" s="14" customFormat="1">
      <c r="B427" s="185"/>
      <c r="D427" s="163" t="s">
        <v>201</v>
      </c>
      <c r="E427" s="186" t="s">
        <v>1</v>
      </c>
      <c r="F427" s="187" t="s">
        <v>437</v>
      </c>
      <c r="H427" s="188">
        <v>20.669999999999998</v>
      </c>
      <c r="I427" s="189"/>
      <c r="L427" s="185"/>
      <c r="M427" s="190"/>
      <c r="N427" s="191"/>
      <c r="O427" s="191"/>
      <c r="P427" s="191"/>
      <c r="Q427" s="191"/>
      <c r="R427" s="191"/>
      <c r="S427" s="191"/>
      <c r="T427" s="192"/>
      <c r="AT427" s="186" t="s">
        <v>201</v>
      </c>
      <c r="AU427" s="186" t="s">
        <v>87</v>
      </c>
      <c r="AV427" s="14" t="s">
        <v>136</v>
      </c>
      <c r="AW427" s="14" t="s">
        <v>32</v>
      </c>
      <c r="AX427" s="14" t="s">
        <v>77</v>
      </c>
      <c r="AY427" s="186" t="s">
        <v>121</v>
      </c>
    </row>
    <row r="428" spans="2:51" s="12" customFormat="1">
      <c r="B428" s="169"/>
      <c r="D428" s="163" t="s">
        <v>201</v>
      </c>
      <c r="E428" s="170" t="s">
        <v>1</v>
      </c>
      <c r="F428" s="171" t="s">
        <v>438</v>
      </c>
      <c r="H428" s="172">
        <v>17.5</v>
      </c>
      <c r="I428" s="173"/>
      <c r="L428" s="169"/>
      <c r="M428" s="174"/>
      <c r="N428" s="175"/>
      <c r="O428" s="175"/>
      <c r="P428" s="175"/>
      <c r="Q428" s="175"/>
      <c r="R428" s="175"/>
      <c r="S428" s="175"/>
      <c r="T428" s="176"/>
      <c r="AT428" s="170" t="s">
        <v>201</v>
      </c>
      <c r="AU428" s="170" t="s">
        <v>87</v>
      </c>
      <c r="AV428" s="12" t="s">
        <v>87</v>
      </c>
      <c r="AW428" s="12" t="s">
        <v>32</v>
      </c>
      <c r="AX428" s="12" t="s">
        <v>77</v>
      </c>
      <c r="AY428" s="170" t="s">
        <v>121</v>
      </c>
    </row>
    <row r="429" spans="2:51" s="12" customFormat="1">
      <c r="B429" s="169"/>
      <c r="D429" s="163" t="s">
        <v>201</v>
      </c>
      <c r="E429" s="170" t="s">
        <v>1</v>
      </c>
      <c r="F429" s="171" t="s">
        <v>438</v>
      </c>
      <c r="H429" s="172">
        <v>17.5</v>
      </c>
      <c r="I429" s="173"/>
      <c r="L429" s="169"/>
      <c r="M429" s="174"/>
      <c r="N429" s="175"/>
      <c r="O429" s="175"/>
      <c r="P429" s="175"/>
      <c r="Q429" s="175"/>
      <c r="R429" s="175"/>
      <c r="S429" s="175"/>
      <c r="T429" s="176"/>
      <c r="AT429" s="170" t="s">
        <v>201</v>
      </c>
      <c r="AU429" s="170" t="s">
        <v>87</v>
      </c>
      <c r="AV429" s="12" t="s">
        <v>87</v>
      </c>
      <c r="AW429" s="12" t="s">
        <v>32</v>
      </c>
      <c r="AX429" s="12" t="s">
        <v>77</v>
      </c>
      <c r="AY429" s="170" t="s">
        <v>121</v>
      </c>
    </row>
    <row r="430" spans="2:51" s="12" customFormat="1">
      <c r="B430" s="169"/>
      <c r="D430" s="163" t="s">
        <v>201</v>
      </c>
      <c r="E430" s="170" t="s">
        <v>1</v>
      </c>
      <c r="F430" s="171" t="s">
        <v>438</v>
      </c>
      <c r="H430" s="172">
        <v>17.5</v>
      </c>
      <c r="I430" s="173"/>
      <c r="L430" s="169"/>
      <c r="M430" s="174"/>
      <c r="N430" s="175"/>
      <c r="O430" s="175"/>
      <c r="P430" s="175"/>
      <c r="Q430" s="175"/>
      <c r="R430" s="175"/>
      <c r="S430" s="175"/>
      <c r="T430" s="176"/>
      <c r="AT430" s="170" t="s">
        <v>201</v>
      </c>
      <c r="AU430" s="170" t="s">
        <v>87</v>
      </c>
      <c r="AV430" s="12" t="s">
        <v>87</v>
      </c>
      <c r="AW430" s="12" t="s">
        <v>32</v>
      </c>
      <c r="AX430" s="12" t="s">
        <v>77</v>
      </c>
      <c r="AY430" s="170" t="s">
        <v>121</v>
      </c>
    </row>
    <row r="431" spans="2:51" s="14" customFormat="1">
      <c r="B431" s="185"/>
      <c r="D431" s="163" t="s">
        <v>201</v>
      </c>
      <c r="E431" s="186" t="s">
        <v>1</v>
      </c>
      <c r="F431" s="187" t="s">
        <v>439</v>
      </c>
      <c r="H431" s="188">
        <v>52.5</v>
      </c>
      <c r="I431" s="189"/>
      <c r="L431" s="185"/>
      <c r="M431" s="190"/>
      <c r="N431" s="191"/>
      <c r="O431" s="191"/>
      <c r="P431" s="191"/>
      <c r="Q431" s="191"/>
      <c r="R431" s="191"/>
      <c r="S431" s="191"/>
      <c r="T431" s="192"/>
      <c r="AT431" s="186" t="s">
        <v>201</v>
      </c>
      <c r="AU431" s="186" t="s">
        <v>87</v>
      </c>
      <c r="AV431" s="14" t="s">
        <v>136</v>
      </c>
      <c r="AW431" s="14" t="s">
        <v>32</v>
      </c>
      <c r="AX431" s="14" t="s">
        <v>77</v>
      </c>
      <c r="AY431" s="186" t="s">
        <v>121</v>
      </c>
    </row>
    <row r="432" spans="2:51" s="13" customFormat="1">
      <c r="B432" s="177"/>
      <c r="D432" s="163" t="s">
        <v>201</v>
      </c>
      <c r="E432" s="178" t="s">
        <v>1</v>
      </c>
      <c r="F432" s="179" t="s">
        <v>208</v>
      </c>
      <c r="H432" s="180">
        <v>569.303</v>
      </c>
      <c r="I432" s="181"/>
      <c r="L432" s="177"/>
      <c r="M432" s="182"/>
      <c r="N432" s="183"/>
      <c r="O432" s="183"/>
      <c r="P432" s="183"/>
      <c r="Q432" s="183"/>
      <c r="R432" s="183"/>
      <c r="S432" s="183"/>
      <c r="T432" s="184"/>
      <c r="AT432" s="178" t="s">
        <v>201</v>
      </c>
      <c r="AU432" s="178" t="s">
        <v>87</v>
      </c>
      <c r="AV432" s="13" t="s">
        <v>140</v>
      </c>
      <c r="AW432" s="13" t="s">
        <v>32</v>
      </c>
      <c r="AX432" s="13" t="s">
        <v>85</v>
      </c>
      <c r="AY432" s="178" t="s">
        <v>121</v>
      </c>
    </row>
    <row r="433" spans="2:65" s="1" customFormat="1" ht="24" customHeight="1">
      <c r="B433" s="149"/>
      <c r="C433" s="150" t="s">
        <v>440</v>
      </c>
      <c r="D433" s="150" t="s">
        <v>124</v>
      </c>
      <c r="E433" s="151" t="s">
        <v>441</v>
      </c>
      <c r="F433" s="152" t="s">
        <v>442</v>
      </c>
      <c r="G433" s="153" t="s">
        <v>199</v>
      </c>
      <c r="H433" s="154">
        <v>6.48</v>
      </c>
      <c r="I433" s="155"/>
      <c r="J433" s="156">
        <f>ROUND(I433*H433,2)</f>
        <v>0</v>
      </c>
      <c r="K433" s="152" t="s">
        <v>128</v>
      </c>
      <c r="L433" s="31"/>
      <c r="M433" s="157" t="s">
        <v>1</v>
      </c>
      <c r="N433" s="158" t="s">
        <v>42</v>
      </c>
      <c r="O433" s="54"/>
      <c r="P433" s="159">
        <f>O433*H433</f>
        <v>0</v>
      </c>
      <c r="Q433" s="159">
        <v>0</v>
      </c>
      <c r="R433" s="159">
        <f>Q433*H433</f>
        <v>0</v>
      </c>
      <c r="S433" s="159">
        <v>3.7999999999999999E-2</v>
      </c>
      <c r="T433" s="160">
        <f>S433*H433</f>
        <v>0.24624000000000001</v>
      </c>
      <c r="AR433" s="161" t="s">
        <v>140</v>
      </c>
      <c r="AT433" s="161" t="s">
        <v>124</v>
      </c>
      <c r="AU433" s="161" t="s">
        <v>87</v>
      </c>
      <c r="AY433" s="16" t="s">
        <v>121</v>
      </c>
      <c r="BE433" s="162">
        <f>IF(N433="základní",J433,0)</f>
        <v>0</v>
      </c>
      <c r="BF433" s="162">
        <f>IF(N433="snížená",J433,0)</f>
        <v>0</v>
      </c>
      <c r="BG433" s="162">
        <f>IF(N433="zákl. přenesená",J433,0)</f>
        <v>0</v>
      </c>
      <c r="BH433" s="162">
        <f>IF(N433="sníž. přenesená",J433,0)</f>
        <v>0</v>
      </c>
      <c r="BI433" s="162">
        <f>IF(N433="nulová",J433,0)</f>
        <v>0</v>
      </c>
      <c r="BJ433" s="16" t="s">
        <v>85</v>
      </c>
      <c r="BK433" s="162">
        <f>ROUND(I433*H433,2)</f>
        <v>0</v>
      </c>
      <c r="BL433" s="16" t="s">
        <v>140</v>
      </c>
      <c r="BM433" s="161" t="s">
        <v>443</v>
      </c>
    </row>
    <row r="434" spans="2:65" s="12" customFormat="1">
      <c r="B434" s="169"/>
      <c r="D434" s="163" t="s">
        <v>201</v>
      </c>
      <c r="E434" s="170" t="s">
        <v>1</v>
      </c>
      <c r="F434" s="171" t="s">
        <v>444</v>
      </c>
      <c r="H434" s="172">
        <v>2.16</v>
      </c>
      <c r="I434" s="173"/>
      <c r="L434" s="169"/>
      <c r="M434" s="174"/>
      <c r="N434" s="175"/>
      <c r="O434" s="175"/>
      <c r="P434" s="175"/>
      <c r="Q434" s="175"/>
      <c r="R434" s="175"/>
      <c r="S434" s="175"/>
      <c r="T434" s="176"/>
      <c r="AT434" s="170" t="s">
        <v>201</v>
      </c>
      <c r="AU434" s="170" t="s">
        <v>87</v>
      </c>
      <c r="AV434" s="12" t="s">
        <v>87</v>
      </c>
      <c r="AW434" s="12" t="s">
        <v>32</v>
      </c>
      <c r="AX434" s="12" t="s">
        <v>77</v>
      </c>
      <c r="AY434" s="170" t="s">
        <v>121</v>
      </c>
    </row>
    <row r="435" spans="2:65" s="14" customFormat="1">
      <c r="B435" s="185"/>
      <c r="D435" s="163" t="s">
        <v>201</v>
      </c>
      <c r="E435" s="186" t="s">
        <v>1</v>
      </c>
      <c r="F435" s="187" t="s">
        <v>226</v>
      </c>
      <c r="H435" s="188">
        <v>2.16</v>
      </c>
      <c r="I435" s="189"/>
      <c r="L435" s="185"/>
      <c r="M435" s="190"/>
      <c r="N435" s="191"/>
      <c r="O435" s="191"/>
      <c r="P435" s="191"/>
      <c r="Q435" s="191"/>
      <c r="R435" s="191"/>
      <c r="S435" s="191"/>
      <c r="T435" s="192"/>
      <c r="AT435" s="186" t="s">
        <v>201</v>
      </c>
      <c r="AU435" s="186" t="s">
        <v>87</v>
      </c>
      <c r="AV435" s="14" t="s">
        <v>136</v>
      </c>
      <c r="AW435" s="14" t="s">
        <v>32</v>
      </c>
      <c r="AX435" s="14" t="s">
        <v>77</v>
      </c>
      <c r="AY435" s="186" t="s">
        <v>121</v>
      </c>
    </row>
    <row r="436" spans="2:65" s="12" customFormat="1">
      <c r="B436" s="169"/>
      <c r="D436" s="163" t="s">
        <v>201</v>
      </c>
      <c r="E436" s="170" t="s">
        <v>1</v>
      </c>
      <c r="F436" s="171" t="s">
        <v>444</v>
      </c>
      <c r="H436" s="172">
        <v>2.16</v>
      </c>
      <c r="I436" s="173"/>
      <c r="L436" s="169"/>
      <c r="M436" s="174"/>
      <c r="N436" s="175"/>
      <c r="O436" s="175"/>
      <c r="P436" s="175"/>
      <c r="Q436" s="175"/>
      <c r="R436" s="175"/>
      <c r="S436" s="175"/>
      <c r="T436" s="176"/>
      <c r="AT436" s="170" t="s">
        <v>201</v>
      </c>
      <c r="AU436" s="170" t="s">
        <v>87</v>
      </c>
      <c r="AV436" s="12" t="s">
        <v>87</v>
      </c>
      <c r="AW436" s="12" t="s">
        <v>32</v>
      </c>
      <c r="AX436" s="12" t="s">
        <v>77</v>
      </c>
      <c r="AY436" s="170" t="s">
        <v>121</v>
      </c>
    </row>
    <row r="437" spans="2:65" s="14" customFormat="1">
      <c r="B437" s="185"/>
      <c r="D437" s="163" t="s">
        <v>201</v>
      </c>
      <c r="E437" s="186" t="s">
        <v>1</v>
      </c>
      <c r="F437" s="187" t="s">
        <v>232</v>
      </c>
      <c r="H437" s="188">
        <v>2.16</v>
      </c>
      <c r="I437" s="189"/>
      <c r="L437" s="185"/>
      <c r="M437" s="190"/>
      <c r="N437" s="191"/>
      <c r="O437" s="191"/>
      <c r="P437" s="191"/>
      <c r="Q437" s="191"/>
      <c r="R437" s="191"/>
      <c r="S437" s="191"/>
      <c r="T437" s="192"/>
      <c r="AT437" s="186" t="s">
        <v>201</v>
      </c>
      <c r="AU437" s="186" t="s">
        <v>87</v>
      </c>
      <c r="AV437" s="14" t="s">
        <v>136</v>
      </c>
      <c r="AW437" s="14" t="s">
        <v>32</v>
      </c>
      <c r="AX437" s="14" t="s">
        <v>77</v>
      </c>
      <c r="AY437" s="186" t="s">
        <v>121</v>
      </c>
    </row>
    <row r="438" spans="2:65" s="12" customFormat="1">
      <c r="B438" s="169"/>
      <c r="D438" s="163" t="s">
        <v>201</v>
      </c>
      <c r="E438" s="170" t="s">
        <v>1</v>
      </c>
      <c r="F438" s="171" t="s">
        <v>444</v>
      </c>
      <c r="H438" s="172">
        <v>2.16</v>
      </c>
      <c r="I438" s="173"/>
      <c r="L438" s="169"/>
      <c r="M438" s="174"/>
      <c r="N438" s="175"/>
      <c r="O438" s="175"/>
      <c r="P438" s="175"/>
      <c r="Q438" s="175"/>
      <c r="R438" s="175"/>
      <c r="S438" s="175"/>
      <c r="T438" s="176"/>
      <c r="AT438" s="170" t="s">
        <v>201</v>
      </c>
      <c r="AU438" s="170" t="s">
        <v>87</v>
      </c>
      <c r="AV438" s="12" t="s">
        <v>87</v>
      </c>
      <c r="AW438" s="12" t="s">
        <v>32</v>
      </c>
      <c r="AX438" s="12" t="s">
        <v>77</v>
      </c>
      <c r="AY438" s="170" t="s">
        <v>121</v>
      </c>
    </row>
    <row r="439" spans="2:65" s="14" customFormat="1">
      <c r="B439" s="185"/>
      <c r="D439" s="163" t="s">
        <v>201</v>
      </c>
      <c r="E439" s="186" t="s">
        <v>1</v>
      </c>
      <c r="F439" s="187" t="s">
        <v>233</v>
      </c>
      <c r="H439" s="188">
        <v>2.16</v>
      </c>
      <c r="I439" s="189"/>
      <c r="L439" s="185"/>
      <c r="M439" s="190"/>
      <c r="N439" s="191"/>
      <c r="O439" s="191"/>
      <c r="P439" s="191"/>
      <c r="Q439" s="191"/>
      <c r="R439" s="191"/>
      <c r="S439" s="191"/>
      <c r="T439" s="192"/>
      <c r="AT439" s="186" t="s">
        <v>201</v>
      </c>
      <c r="AU439" s="186" t="s">
        <v>87</v>
      </c>
      <c r="AV439" s="14" t="s">
        <v>136</v>
      </c>
      <c r="AW439" s="14" t="s">
        <v>32</v>
      </c>
      <c r="AX439" s="14" t="s">
        <v>77</v>
      </c>
      <c r="AY439" s="186" t="s">
        <v>121</v>
      </c>
    </row>
    <row r="440" spans="2:65" s="13" customFormat="1">
      <c r="B440" s="177"/>
      <c r="D440" s="163" t="s">
        <v>201</v>
      </c>
      <c r="E440" s="178" t="s">
        <v>1</v>
      </c>
      <c r="F440" s="179" t="s">
        <v>208</v>
      </c>
      <c r="H440" s="180">
        <v>6.48</v>
      </c>
      <c r="I440" s="181"/>
      <c r="L440" s="177"/>
      <c r="M440" s="182"/>
      <c r="N440" s="183"/>
      <c r="O440" s="183"/>
      <c r="P440" s="183"/>
      <c r="Q440" s="183"/>
      <c r="R440" s="183"/>
      <c r="S440" s="183"/>
      <c r="T440" s="184"/>
      <c r="AT440" s="178" t="s">
        <v>201</v>
      </c>
      <c r="AU440" s="178" t="s">
        <v>87</v>
      </c>
      <c r="AV440" s="13" t="s">
        <v>140</v>
      </c>
      <c r="AW440" s="13" t="s">
        <v>32</v>
      </c>
      <c r="AX440" s="13" t="s">
        <v>85</v>
      </c>
      <c r="AY440" s="178" t="s">
        <v>121</v>
      </c>
    </row>
    <row r="441" spans="2:65" s="1" customFormat="1" ht="24" customHeight="1">
      <c r="B441" s="149"/>
      <c r="C441" s="150" t="s">
        <v>445</v>
      </c>
      <c r="D441" s="150" t="s">
        <v>124</v>
      </c>
      <c r="E441" s="151" t="s">
        <v>446</v>
      </c>
      <c r="F441" s="152" t="s">
        <v>447</v>
      </c>
      <c r="G441" s="153" t="s">
        <v>199</v>
      </c>
      <c r="H441" s="154">
        <v>3.6749999999999998</v>
      </c>
      <c r="I441" s="155"/>
      <c r="J441" s="156">
        <f>ROUND(I441*H441,2)</f>
        <v>0</v>
      </c>
      <c r="K441" s="152" t="s">
        <v>128</v>
      </c>
      <c r="L441" s="31"/>
      <c r="M441" s="157" t="s">
        <v>1</v>
      </c>
      <c r="N441" s="158" t="s">
        <v>42</v>
      </c>
      <c r="O441" s="54"/>
      <c r="P441" s="159">
        <f>O441*H441</f>
        <v>0</v>
      </c>
      <c r="Q441" s="159">
        <v>0</v>
      </c>
      <c r="R441" s="159">
        <f>Q441*H441</f>
        <v>0</v>
      </c>
      <c r="S441" s="159">
        <v>6.8000000000000005E-2</v>
      </c>
      <c r="T441" s="160">
        <f>S441*H441</f>
        <v>0.24990000000000001</v>
      </c>
      <c r="AR441" s="161" t="s">
        <v>140</v>
      </c>
      <c r="AT441" s="161" t="s">
        <v>124</v>
      </c>
      <c r="AU441" s="161" t="s">
        <v>87</v>
      </c>
      <c r="AY441" s="16" t="s">
        <v>121</v>
      </c>
      <c r="BE441" s="162">
        <f>IF(N441="základní",J441,0)</f>
        <v>0</v>
      </c>
      <c r="BF441" s="162">
        <f>IF(N441="snížená",J441,0)</f>
        <v>0</v>
      </c>
      <c r="BG441" s="162">
        <f>IF(N441="zákl. přenesená",J441,0)</f>
        <v>0</v>
      </c>
      <c r="BH441" s="162">
        <f>IF(N441="sníž. přenesená",J441,0)</f>
        <v>0</v>
      </c>
      <c r="BI441" s="162">
        <f>IF(N441="nulová",J441,0)</f>
        <v>0</v>
      </c>
      <c r="BJ441" s="16" t="s">
        <v>85</v>
      </c>
      <c r="BK441" s="162">
        <f>ROUND(I441*H441,2)</f>
        <v>0</v>
      </c>
      <c r="BL441" s="16" t="s">
        <v>140</v>
      </c>
      <c r="BM441" s="161" t="s">
        <v>448</v>
      </c>
    </row>
    <row r="442" spans="2:65" s="12" customFormat="1">
      <c r="B442" s="169"/>
      <c r="D442" s="163" t="s">
        <v>201</v>
      </c>
      <c r="E442" s="170" t="s">
        <v>1</v>
      </c>
      <c r="F442" s="171" t="s">
        <v>449</v>
      </c>
      <c r="H442" s="172">
        <v>3.6749999999999998</v>
      </c>
      <c r="I442" s="173"/>
      <c r="L442" s="169"/>
      <c r="M442" s="174"/>
      <c r="N442" s="175"/>
      <c r="O442" s="175"/>
      <c r="P442" s="175"/>
      <c r="Q442" s="175"/>
      <c r="R442" s="175"/>
      <c r="S442" s="175"/>
      <c r="T442" s="176"/>
      <c r="AT442" s="170" t="s">
        <v>201</v>
      </c>
      <c r="AU442" s="170" t="s">
        <v>87</v>
      </c>
      <c r="AV442" s="12" t="s">
        <v>87</v>
      </c>
      <c r="AW442" s="12" t="s">
        <v>32</v>
      </c>
      <c r="AX442" s="12" t="s">
        <v>77</v>
      </c>
      <c r="AY442" s="170" t="s">
        <v>121</v>
      </c>
    </row>
    <row r="443" spans="2:65" s="14" customFormat="1">
      <c r="B443" s="185"/>
      <c r="D443" s="163" t="s">
        <v>201</v>
      </c>
      <c r="E443" s="186" t="s">
        <v>1</v>
      </c>
      <c r="F443" s="187" t="s">
        <v>226</v>
      </c>
      <c r="H443" s="188">
        <v>3.6749999999999998</v>
      </c>
      <c r="I443" s="189"/>
      <c r="L443" s="185"/>
      <c r="M443" s="190"/>
      <c r="N443" s="191"/>
      <c r="O443" s="191"/>
      <c r="P443" s="191"/>
      <c r="Q443" s="191"/>
      <c r="R443" s="191"/>
      <c r="S443" s="191"/>
      <c r="T443" s="192"/>
      <c r="AT443" s="186" t="s">
        <v>201</v>
      </c>
      <c r="AU443" s="186" t="s">
        <v>87</v>
      </c>
      <c r="AV443" s="14" t="s">
        <v>136</v>
      </c>
      <c r="AW443" s="14" t="s">
        <v>32</v>
      </c>
      <c r="AX443" s="14" t="s">
        <v>77</v>
      </c>
      <c r="AY443" s="186" t="s">
        <v>121</v>
      </c>
    </row>
    <row r="444" spans="2:65" s="13" customFormat="1">
      <c r="B444" s="177"/>
      <c r="D444" s="163" t="s">
        <v>201</v>
      </c>
      <c r="E444" s="178" t="s">
        <v>1</v>
      </c>
      <c r="F444" s="179" t="s">
        <v>208</v>
      </c>
      <c r="H444" s="180">
        <v>3.6749999999999998</v>
      </c>
      <c r="I444" s="181"/>
      <c r="L444" s="177"/>
      <c r="M444" s="182"/>
      <c r="N444" s="183"/>
      <c r="O444" s="183"/>
      <c r="P444" s="183"/>
      <c r="Q444" s="183"/>
      <c r="R444" s="183"/>
      <c r="S444" s="183"/>
      <c r="T444" s="184"/>
      <c r="AT444" s="178" t="s">
        <v>201</v>
      </c>
      <c r="AU444" s="178" t="s">
        <v>87</v>
      </c>
      <c r="AV444" s="13" t="s">
        <v>140</v>
      </c>
      <c r="AW444" s="13" t="s">
        <v>32</v>
      </c>
      <c r="AX444" s="13" t="s">
        <v>85</v>
      </c>
      <c r="AY444" s="178" t="s">
        <v>121</v>
      </c>
    </row>
    <row r="445" spans="2:65" s="1" customFormat="1" ht="24" customHeight="1">
      <c r="B445" s="149"/>
      <c r="C445" s="150" t="s">
        <v>450</v>
      </c>
      <c r="D445" s="150" t="s">
        <v>124</v>
      </c>
      <c r="E445" s="151" t="s">
        <v>451</v>
      </c>
      <c r="F445" s="152" t="s">
        <v>452</v>
      </c>
      <c r="G445" s="153" t="s">
        <v>199</v>
      </c>
      <c r="H445" s="154">
        <v>96</v>
      </c>
      <c r="I445" s="155"/>
      <c r="J445" s="156">
        <f>ROUND(I445*H445,2)</f>
        <v>0</v>
      </c>
      <c r="K445" s="152" t="s">
        <v>128</v>
      </c>
      <c r="L445" s="31"/>
      <c r="M445" s="157" t="s">
        <v>1</v>
      </c>
      <c r="N445" s="158" t="s">
        <v>42</v>
      </c>
      <c r="O445" s="54"/>
      <c r="P445" s="159">
        <f>O445*H445</f>
        <v>0</v>
      </c>
      <c r="Q445" s="159">
        <v>0</v>
      </c>
      <c r="R445" s="159">
        <f>Q445*H445</f>
        <v>0</v>
      </c>
      <c r="S445" s="159">
        <v>6.8000000000000005E-2</v>
      </c>
      <c r="T445" s="160">
        <f>S445*H445</f>
        <v>6.5280000000000005</v>
      </c>
      <c r="AR445" s="161" t="s">
        <v>140</v>
      </c>
      <c r="AT445" s="161" t="s">
        <v>124</v>
      </c>
      <c r="AU445" s="161" t="s">
        <v>87</v>
      </c>
      <c r="AY445" s="16" t="s">
        <v>121</v>
      </c>
      <c r="BE445" s="162">
        <f>IF(N445="základní",J445,0)</f>
        <v>0</v>
      </c>
      <c r="BF445" s="162">
        <f>IF(N445="snížená",J445,0)</f>
        <v>0</v>
      </c>
      <c r="BG445" s="162">
        <f>IF(N445="zákl. přenesená",J445,0)</f>
        <v>0</v>
      </c>
      <c r="BH445" s="162">
        <f>IF(N445="sníž. přenesená",J445,0)</f>
        <v>0</v>
      </c>
      <c r="BI445" s="162">
        <f>IF(N445="nulová",J445,0)</f>
        <v>0</v>
      </c>
      <c r="BJ445" s="16" t="s">
        <v>85</v>
      </c>
      <c r="BK445" s="162">
        <f>ROUND(I445*H445,2)</f>
        <v>0</v>
      </c>
      <c r="BL445" s="16" t="s">
        <v>140</v>
      </c>
      <c r="BM445" s="161" t="s">
        <v>453</v>
      </c>
    </row>
    <row r="446" spans="2:65" s="12" customFormat="1">
      <c r="B446" s="169"/>
      <c r="D446" s="163" t="s">
        <v>201</v>
      </c>
      <c r="E446" s="170" t="s">
        <v>1</v>
      </c>
      <c r="F446" s="171" t="s">
        <v>454</v>
      </c>
      <c r="H446" s="172">
        <v>96</v>
      </c>
      <c r="I446" s="173"/>
      <c r="L446" s="169"/>
      <c r="M446" s="174"/>
      <c r="N446" s="175"/>
      <c r="O446" s="175"/>
      <c r="P446" s="175"/>
      <c r="Q446" s="175"/>
      <c r="R446" s="175"/>
      <c r="S446" s="175"/>
      <c r="T446" s="176"/>
      <c r="AT446" s="170" t="s">
        <v>201</v>
      </c>
      <c r="AU446" s="170" t="s">
        <v>87</v>
      </c>
      <c r="AV446" s="12" t="s">
        <v>87</v>
      </c>
      <c r="AW446" s="12" t="s">
        <v>32</v>
      </c>
      <c r="AX446" s="12" t="s">
        <v>77</v>
      </c>
      <c r="AY446" s="170" t="s">
        <v>121</v>
      </c>
    </row>
    <row r="447" spans="2:65" s="14" customFormat="1">
      <c r="B447" s="185"/>
      <c r="D447" s="163" t="s">
        <v>201</v>
      </c>
      <c r="E447" s="186" t="s">
        <v>1</v>
      </c>
      <c r="F447" s="187" t="s">
        <v>439</v>
      </c>
      <c r="H447" s="188">
        <v>96</v>
      </c>
      <c r="I447" s="189"/>
      <c r="L447" s="185"/>
      <c r="M447" s="190"/>
      <c r="N447" s="191"/>
      <c r="O447" s="191"/>
      <c r="P447" s="191"/>
      <c r="Q447" s="191"/>
      <c r="R447" s="191"/>
      <c r="S447" s="191"/>
      <c r="T447" s="192"/>
      <c r="AT447" s="186" t="s">
        <v>201</v>
      </c>
      <c r="AU447" s="186" t="s">
        <v>87</v>
      </c>
      <c r="AV447" s="14" t="s">
        <v>136</v>
      </c>
      <c r="AW447" s="14" t="s">
        <v>32</v>
      </c>
      <c r="AX447" s="14" t="s">
        <v>77</v>
      </c>
      <c r="AY447" s="186" t="s">
        <v>121</v>
      </c>
    </row>
    <row r="448" spans="2:65" s="13" customFormat="1">
      <c r="B448" s="177"/>
      <c r="D448" s="163" t="s">
        <v>201</v>
      </c>
      <c r="E448" s="178" t="s">
        <v>1</v>
      </c>
      <c r="F448" s="179" t="s">
        <v>208</v>
      </c>
      <c r="H448" s="180">
        <v>96</v>
      </c>
      <c r="I448" s="181"/>
      <c r="L448" s="177"/>
      <c r="M448" s="182"/>
      <c r="N448" s="183"/>
      <c r="O448" s="183"/>
      <c r="P448" s="183"/>
      <c r="Q448" s="183"/>
      <c r="R448" s="183"/>
      <c r="S448" s="183"/>
      <c r="T448" s="184"/>
      <c r="AT448" s="178" t="s">
        <v>201</v>
      </c>
      <c r="AU448" s="178" t="s">
        <v>87</v>
      </c>
      <c r="AV448" s="13" t="s">
        <v>140</v>
      </c>
      <c r="AW448" s="13" t="s">
        <v>32</v>
      </c>
      <c r="AX448" s="13" t="s">
        <v>85</v>
      </c>
      <c r="AY448" s="178" t="s">
        <v>121</v>
      </c>
    </row>
    <row r="449" spans="2:65" s="11" customFormat="1" ht="22.9" customHeight="1">
      <c r="B449" s="136"/>
      <c r="D449" s="137" t="s">
        <v>76</v>
      </c>
      <c r="E449" s="147" t="s">
        <v>455</v>
      </c>
      <c r="F449" s="147" t="s">
        <v>456</v>
      </c>
      <c r="I449" s="139"/>
      <c r="J449" s="148">
        <f>BK449</f>
        <v>0</v>
      </c>
      <c r="L449" s="136"/>
      <c r="M449" s="141"/>
      <c r="N449" s="142"/>
      <c r="O449" s="142"/>
      <c r="P449" s="143">
        <f>SUM(P450:P455)</f>
        <v>0</v>
      </c>
      <c r="Q449" s="142"/>
      <c r="R449" s="143">
        <f>SUM(R450:R455)</f>
        <v>0</v>
      </c>
      <c r="S449" s="142"/>
      <c r="T449" s="144">
        <f>SUM(T450:T455)</f>
        <v>0</v>
      </c>
      <c r="AR449" s="137" t="s">
        <v>85</v>
      </c>
      <c r="AT449" s="145" t="s">
        <v>76</v>
      </c>
      <c r="AU449" s="145" t="s">
        <v>85</v>
      </c>
      <c r="AY449" s="137" t="s">
        <v>121</v>
      </c>
      <c r="BK449" s="146">
        <f>SUM(BK450:BK455)</f>
        <v>0</v>
      </c>
    </row>
    <row r="450" spans="2:65" s="1" customFormat="1" ht="24" customHeight="1">
      <c r="B450" s="149"/>
      <c r="C450" s="150" t="s">
        <v>457</v>
      </c>
      <c r="D450" s="150" t="s">
        <v>124</v>
      </c>
      <c r="E450" s="151" t="s">
        <v>458</v>
      </c>
      <c r="F450" s="152" t="s">
        <v>459</v>
      </c>
      <c r="G450" s="153" t="s">
        <v>460</v>
      </c>
      <c r="H450" s="154">
        <v>55.545999999999999</v>
      </c>
      <c r="I450" s="155"/>
      <c r="J450" s="156">
        <f>ROUND(I450*H450,2)</f>
        <v>0</v>
      </c>
      <c r="K450" s="152" t="s">
        <v>128</v>
      </c>
      <c r="L450" s="31"/>
      <c r="M450" s="157" t="s">
        <v>1</v>
      </c>
      <c r="N450" s="158" t="s">
        <v>42</v>
      </c>
      <c r="O450" s="54"/>
      <c r="P450" s="159">
        <f>O450*H450</f>
        <v>0</v>
      </c>
      <c r="Q450" s="159">
        <v>0</v>
      </c>
      <c r="R450" s="159">
        <f>Q450*H450</f>
        <v>0</v>
      </c>
      <c r="S450" s="159">
        <v>0</v>
      </c>
      <c r="T450" s="160">
        <f>S450*H450</f>
        <v>0</v>
      </c>
      <c r="AR450" s="161" t="s">
        <v>140</v>
      </c>
      <c r="AT450" s="161" t="s">
        <v>124</v>
      </c>
      <c r="AU450" s="161" t="s">
        <v>87</v>
      </c>
      <c r="AY450" s="16" t="s">
        <v>121</v>
      </c>
      <c r="BE450" s="162">
        <f>IF(N450="základní",J450,0)</f>
        <v>0</v>
      </c>
      <c r="BF450" s="162">
        <f>IF(N450="snížená",J450,0)</f>
        <v>0</v>
      </c>
      <c r="BG450" s="162">
        <f>IF(N450="zákl. přenesená",J450,0)</f>
        <v>0</v>
      </c>
      <c r="BH450" s="162">
        <f>IF(N450="sníž. přenesená",J450,0)</f>
        <v>0</v>
      </c>
      <c r="BI450" s="162">
        <f>IF(N450="nulová",J450,0)</f>
        <v>0</v>
      </c>
      <c r="BJ450" s="16" t="s">
        <v>85</v>
      </c>
      <c r="BK450" s="162">
        <f>ROUND(I450*H450,2)</f>
        <v>0</v>
      </c>
      <c r="BL450" s="16" t="s">
        <v>140</v>
      </c>
      <c r="BM450" s="161" t="s">
        <v>461</v>
      </c>
    </row>
    <row r="451" spans="2:65" s="1" customFormat="1" ht="24" customHeight="1">
      <c r="B451" s="149"/>
      <c r="C451" s="150" t="s">
        <v>462</v>
      </c>
      <c r="D451" s="150" t="s">
        <v>124</v>
      </c>
      <c r="E451" s="151" t="s">
        <v>463</v>
      </c>
      <c r="F451" s="152" t="s">
        <v>464</v>
      </c>
      <c r="G451" s="153" t="s">
        <v>460</v>
      </c>
      <c r="H451" s="154">
        <v>267.29000000000002</v>
      </c>
      <c r="I451" s="155"/>
      <c r="J451" s="156">
        <f>ROUND(I451*H451,2)</f>
        <v>0</v>
      </c>
      <c r="K451" s="152" t="s">
        <v>128</v>
      </c>
      <c r="L451" s="31"/>
      <c r="M451" s="157" t="s">
        <v>1</v>
      </c>
      <c r="N451" s="158" t="s">
        <v>42</v>
      </c>
      <c r="O451" s="54"/>
      <c r="P451" s="159">
        <f>O451*H451</f>
        <v>0</v>
      </c>
      <c r="Q451" s="159">
        <v>0</v>
      </c>
      <c r="R451" s="159">
        <f>Q451*H451</f>
        <v>0</v>
      </c>
      <c r="S451" s="159">
        <v>0</v>
      </c>
      <c r="T451" s="160">
        <f>S451*H451</f>
        <v>0</v>
      </c>
      <c r="AR451" s="161" t="s">
        <v>140</v>
      </c>
      <c r="AT451" s="161" t="s">
        <v>124</v>
      </c>
      <c r="AU451" s="161" t="s">
        <v>87</v>
      </c>
      <c r="AY451" s="16" t="s">
        <v>121</v>
      </c>
      <c r="BE451" s="162">
        <f>IF(N451="základní",J451,0)</f>
        <v>0</v>
      </c>
      <c r="BF451" s="162">
        <f>IF(N451="snížená",J451,0)</f>
        <v>0</v>
      </c>
      <c r="BG451" s="162">
        <f>IF(N451="zákl. přenesená",J451,0)</f>
        <v>0</v>
      </c>
      <c r="BH451" s="162">
        <f>IF(N451="sníž. přenesená",J451,0)</f>
        <v>0</v>
      </c>
      <c r="BI451" s="162">
        <f>IF(N451="nulová",J451,0)</f>
        <v>0</v>
      </c>
      <c r="BJ451" s="16" t="s">
        <v>85</v>
      </c>
      <c r="BK451" s="162">
        <f>ROUND(I451*H451,2)</f>
        <v>0</v>
      </c>
      <c r="BL451" s="16" t="s">
        <v>140</v>
      </c>
      <c r="BM451" s="161" t="s">
        <v>465</v>
      </c>
    </row>
    <row r="452" spans="2:65" s="12" customFormat="1">
      <c r="B452" s="169"/>
      <c r="D452" s="163" t="s">
        <v>201</v>
      </c>
      <c r="E452" s="170" t="s">
        <v>1</v>
      </c>
      <c r="F452" s="171" t="s">
        <v>466</v>
      </c>
      <c r="H452" s="172">
        <v>267.29000000000002</v>
      </c>
      <c r="I452" s="173"/>
      <c r="L452" s="169"/>
      <c r="M452" s="174"/>
      <c r="N452" s="175"/>
      <c r="O452" s="175"/>
      <c r="P452" s="175"/>
      <c r="Q452" s="175"/>
      <c r="R452" s="175"/>
      <c r="S452" s="175"/>
      <c r="T452" s="176"/>
      <c r="AT452" s="170" t="s">
        <v>201</v>
      </c>
      <c r="AU452" s="170" t="s">
        <v>87</v>
      </c>
      <c r="AV452" s="12" t="s">
        <v>87</v>
      </c>
      <c r="AW452" s="12" t="s">
        <v>32</v>
      </c>
      <c r="AX452" s="12" t="s">
        <v>85</v>
      </c>
      <c r="AY452" s="170" t="s">
        <v>121</v>
      </c>
    </row>
    <row r="453" spans="2:65" s="1" customFormat="1" ht="24" customHeight="1">
      <c r="B453" s="149"/>
      <c r="C453" s="150" t="s">
        <v>467</v>
      </c>
      <c r="D453" s="150" t="s">
        <v>124</v>
      </c>
      <c r="E453" s="151" t="s">
        <v>468</v>
      </c>
      <c r="F453" s="152" t="s">
        <v>469</v>
      </c>
      <c r="G453" s="153" t="s">
        <v>460</v>
      </c>
      <c r="H453" s="154">
        <v>55.545999999999999</v>
      </c>
      <c r="I453" s="155"/>
      <c r="J453" s="156">
        <f>ROUND(I453*H453,2)</f>
        <v>0</v>
      </c>
      <c r="K453" s="152" t="s">
        <v>128</v>
      </c>
      <c r="L453" s="31"/>
      <c r="M453" s="157" t="s">
        <v>1</v>
      </c>
      <c r="N453" s="158" t="s">
        <v>42</v>
      </c>
      <c r="O453" s="54"/>
      <c r="P453" s="159">
        <f>O453*H453</f>
        <v>0</v>
      </c>
      <c r="Q453" s="159">
        <v>0</v>
      </c>
      <c r="R453" s="159">
        <f>Q453*H453</f>
        <v>0</v>
      </c>
      <c r="S453" s="159">
        <v>0</v>
      </c>
      <c r="T453" s="160">
        <f>S453*H453</f>
        <v>0</v>
      </c>
      <c r="AR453" s="161" t="s">
        <v>140</v>
      </c>
      <c r="AT453" s="161" t="s">
        <v>124</v>
      </c>
      <c r="AU453" s="161" t="s">
        <v>87</v>
      </c>
      <c r="AY453" s="16" t="s">
        <v>121</v>
      </c>
      <c r="BE453" s="162">
        <f>IF(N453="základní",J453,0)</f>
        <v>0</v>
      </c>
      <c r="BF453" s="162">
        <f>IF(N453="snížená",J453,0)</f>
        <v>0</v>
      </c>
      <c r="BG453" s="162">
        <f>IF(N453="zákl. přenesená",J453,0)</f>
        <v>0</v>
      </c>
      <c r="BH453" s="162">
        <f>IF(N453="sníž. přenesená",J453,0)</f>
        <v>0</v>
      </c>
      <c r="BI453" s="162">
        <f>IF(N453="nulová",J453,0)</f>
        <v>0</v>
      </c>
      <c r="BJ453" s="16" t="s">
        <v>85</v>
      </c>
      <c r="BK453" s="162">
        <f>ROUND(I453*H453,2)</f>
        <v>0</v>
      </c>
      <c r="BL453" s="16" t="s">
        <v>140</v>
      </c>
      <c r="BM453" s="161" t="s">
        <v>470</v>
      </c>
    </row>
    <row r="454" spans="2:65" s="1" customFormat="1" ht="24" customHeight="1">
      <c r="B454" s="149"/>
      <c r="C454" s="150" t="s">
        <v>471</v>
      </c>
      <c r="D454" s="150" t="s">
        <v>124</v>
      </c>
      <c r="E454" s="151" t="s">
        <v>472</v>
      </c>
      <c r="F454" s="152" t="s">
        <v>473</v>
      </c>
      <c r="G454" s="153" t="s">
        <v>460</v>
      </c>
      <c r="H454" s="154">
        <v>555.54600000000005</v>
      </c>
      <c r="I454" s="155"/>
      <c r="J454" s="156">
        <f>ROUND(I454*H454,2)</f>
        <v>0</v>
      </c>
      <c r="K454" s="152" t="s">
        <v>128</v>
      </c>
      <c r="L454" s="31"/>
      <c r="M454" s="157" t="s">
        <v>1</v>
      </c>
      <c r="N454" s="158" t="s">
        <v>42</v>
      </c>
      <c r="O454" s="54"/>
      <c r="P454" s="159">
        <f>O454*H454</f>
        <v>0</v>
      </c>
      <c r="Q454" s="159">
        <v>0</v>
      </c>
      <c r="R454" s="159">
        <f>Q454*H454</f>
        <v>0</v>
      </c>
      <c r="S454" s="159">
        <v>0</v>
      </c>
      <c r="T454" s="160">
        <f>S454*H454</f>
        <v>0</v>
      </c>
      <c r="AR454" s="161" t="s">
        <v>140</v>
      </c>
      <c r="AT454" s="161" t="s">
        <v>124</v>
      </c>
      <c r="AU454" s="161" t="s">
        <v>87</v>
      </c>
      <c r="AY454" s="16" t="s">
        <v>121</v>
      </c>
      <c r="BE454" s="162">
        <f>IF(N454="základní",J454,0)</f>
        <v>0</v>
      </c>
      <c r="BF454" s="162">
        <f>IF(N454="snížená",J454,0)</f>
        <v>0</v>
      </c>
      <c r="BG454" s="162">
        <f>IF(N454="zákl. přenesená",J454,0)</f>
        <v>0</v>
      </c>
      <c r="BH454" s="162">
        <f>IF(N454="sníž. přenesená",J454,0)</f>
        <v>0</v>
      </c>
      <c r="BI454" s="162">
        <f>IF(N454="nulová",J454,0)</f>
        <v>0</v>
      </c>
      <c r="BJ454" s="16" t="s">
        <v>85</v>
      </c>
      <c r="BK454" s="162">
        <f>ROUND(I454*H454,2)</f>
        <v>0</v>
      </c>
      <c r="BL454" s="16" t="s">
        <v>140</v>
      </c>
      <c r="BM454" s="161" t="s">
        <v>474</v>
      </c>
    </row>
    <row r="455" spans="2:65" s="1" customFormat="1" ht="24" customHeight="1">
      <c r="B455" s="149"/>
      <c r="C455" s="150" t="s">
        <v>475</v>
      </c>
      <c r="D455" s="150" t="s">
        <v>124</v>
      </c>
      <c r="E455" s="151" t="s">
        <v>476</v>
      </c>
      <c r="F455" s="152" t="s">
        <v>477</v>
      </c>
      <c r="G455" s="153" t="s">
        <v>460</v>
      </c>
      <c r="H455" s="154">
        <v>53.457999999999998</v>
      </c>
      <c r="I455" s="155"/>
      <c r="J455" s="156">
        <f>ROUND(I455*H455,2)</f>
        <v>0</v>
      </c>
      <c r="K455" s="152" t="s">
        <v>128</v>
      </c>
      <c r="L455" s="31"/>
      <c r="M455" s="157" t="s">
        <v>1</v>
      </c>
      <c r="N455" s="158" t="s">
        <v>42</v>
      </c>
      <c r="O455" s="54"/>
      <c r="P455" s="159">
        <f>O455*H455</f>
        <v>0</v>
      </c>
      <c r="Q455" s="159">
        <v>0</v>
      </c>
      <c r="R455" s="159">
        <f>Q455*H455</f>
        <v>0</v>
      </c>
      <c r="S455" s="159">
        <v>0</v>
      </c>
      <c r="T455" s="160">
        <f>S455*H455</f>
        <v>0</v>
      </c>
      <c r="AR455" s="161" t="s">
        <v>140</v>
      </c>
      <c r="AT455" s="161" t="s">
        <v>124</v>
      </c>
      <c r="AU455" s="161" t="s">
        <v>87</v>
      </c>
      <c r="AY455" s="16" t="s">
        <v>121</v>
      </c>
      <c r="BE455" s="162">
        <f>IF(N455="základní",J455,0)</f>
        <v>0</v>
      </c>
      <c r="BF455" s="162">
        <f>IF(N455="snížená",J455,0)</f>
        <v>0</v>
      </c>
      <c r="BG455" s="162">
        <f>IF(N455="zákl. přenesená",J455,0)</f>
        <v>0</v>
      </c>
      <c r="BH455" s="162">
        <f>IF(N455="sníž. přenesená",J455,0)</f>
        <v>0</v>
      </c>
      <c r="BI455" s="162">
        <f>IF(N455="nulová",J455,0)</f>
        <v>0</v>
      </c>
      <c r="BJ455" s="16" t="s">
        <v>85</v>
      </c>
      <c r="BK455" s="162">
        <f>ROUND(I455*H455,2)</f>
        <v>0</v>
      </c>
      <c r="BL455" s="16" t="s">
        <v>140</v>
      </c>
      <c r="BM455" s="161" t="s">
        <v>478</v>
      </c>
    </row>
    <row r="456" spans="2:65" s="11" customFormat="1" ht="22.9" customHeight="1">
      <c r="B456" s="136"/>
      <c r="D456" s="137" t="s">
        <v>76</v>
      </c>
      <c r="E456" s="147" t="s">
        <v>479</v>
      </c>
      <c r="F456" s="147" t="s">
        <v>480</v>
      </c>
      <c r="I456" s="139"/>
      <c r="J456" s="148">
        <f>BK456</f>
        <v>0</v>
      </c>
      <c r="L456" s="136"/>
      <c r="M456" s="141"/>
      <c r="N456" s="142"/>
      <c r="O456" s="142"/>
      <c r="P456" s="143">
        <f>SUM(P457:P458)</f>
        <v>0</v>
      </c>
      <c r="Q456" s="142"/>
      <c r="R456" s="143">
        <f>SUM(R457:R458)</f>
        <v>0</v>
      </c>
      <c r="S456" s="142"/>
      <c r="T456" s="144">
        <f>SUM(T457:T458)</f>
        <v>0</v>
      </c>
      <c r="AR456" s="137" t="s">
        <v>85</v>
      </c>
      <c r="AT456" s="145" t="s">
        <v>76</v>
      </c>
      <c r="AU456" s="145" t="s">
        <v>85</v>
      </c>
      <c r="AY456" s="137" t="s">
        <v>121</v>
      </c>
      <c r="BK456" s="146">
        <f>SUM(BK457:BK458)</f>
        <v>0</v>
      </c>
    </row>
    <row r="457" spans="2:65" s="1" customFormat="1" ht="16.5" customHeight="1">
      <c r="B457" s="149"/>
      <c r="C457" s="150" t="s">
        <v>481</v>
      </c>
      <c r="D457" s="150" t="s">
        <v>124</v>
      </c>
      <c r="E457" s="151" t="s">
        <v>482</v>
      </c>
      <c r="F457" s="152" t="s">
        <v>483</v>
      </c>
      <c r="G457" s="153" t="s">
        <v>460</v>
      </c>
      <c r="H457" s="154">
        <v>14.194000000000001</v>
      </c>
      <c r="I457" s="155"/>
      <c r="J457" s="156">
        <f>ROUND(I457*H457,2)</f>
        <v>0</v>
      </c>
      <c r="K457" s="152" t="s">
        <v>128</v>
      </c>
      <c r="L457" s="31"/>
      <c r="M457" s="157" t="s">
        <v>1</v>
      </c>
      <c r="N457" s="158" t="s">
        <v>42</v>
      </c>
      <c r="O457" s="54"/>
      <c r="P457" s="159">
        <f>O457*H457</f>
        <v>0</v>
      </c>
      <c r="Q457" s="159">
        <v>0</v>
      </c>
      <c r="R457" s="159">
        <f>Q457*H457</f>
        <v>0</v>
      </c>
      <c r="S457" s="159">
        <v>0</v>
      </c>
      <c r="T457" s="160">
        <f>S457*H457</f>
        <v>0</v>
      </c>
      <c r="AR457" s="161" t="s">
        <v>140</v>
      </c>
      <c r="AT457" s="161" t="s">
        <v>124</v>
      </c>
      <c r="AU457" s="161" t="s">
        <v>87</v>
      </c>
      <c r="AY457" s="16" t="s">
        <v>121</v>
      </c>
      <c r="BE457" s="162">
        <f>IF(N457="základní",J457,0)</f>
        <v>0</v>
      </c>
      <c r="BF457" s="162">
        <f>IF(N457="snížená",J457,0)</f>
        <v>0</v>
      </c>
      <c r="BG457" s="162">
        <f>IF(N457="zákl. přenesená",J457,0)</f>
        <v>0</v>
      </c>
      <c r="BH457" s="162">
        <f>IF(N457="sníž. přenesená",J457,0)</f>
        <v>0</v>
      </c>
      <c r="BI457" s="162">
        <f>IF(N457="nulová",J457,0)</f>
        <v>0</v>
      </c>
      <c r="BJ457" s="16" t="s">
        <v>85</v>
      </c>
      <c r="BK457" s="162">
        <f>ROUND(I457*H457,2)</f>
        <v>0</v>
      </c>
      <c r="BL457" s="16" t="s">
        <v>140</v>
      </c>
      <c r="BM457" s="161" t="s">
        <v>484</v>
      </c>
    </row>
    <row r="458" spans="2:65" s="1" customFormat="1" ht="24" customHeight="1">
      <c r="B458" s="149"/>
      <c r="C458" s="150" t="s">
        <v>485</v>
      </c>
      <c r="D458" s="150" t="s">
        <v>124</v>
      </c>
      <c r="E458" s="151" t="s">
        <v>486</v>
      </c>
      <c r="F458" s="152" t="s">
        <v>487</v>
      </c>
      <c r="G458" s="153" t="s">
        <v>460</v>
      </c>
      <c r="H458" s="154">
        <v>14.194000000000001</v>
      </c>
      <c r="I458" s="155"/>
      <c r="J458" s="156">
        <f>ROUND(I458*H458,2)</f>
        <v>0</v>
      </c>
      <c r="K458" s="152" t="s">
        <v>128</v>
      </c>
      <c r="L458" s="31"/>
      <c r="M458" s="157" t="s">
        <v>1</v>
      </c>
      <c r="N458" s="158" t="s">
        <v>42</v>
      </c>
      <c r="O458" s="54"/>
      <c r="P458" s="159">
        <f>O458*H458</f>
        <v>0</v>
      </c>
      <c r="Q458" s="159">
        <v>0</v>
      </c>
      <c r="R458" s="159">
        <f>Q458*H458</f>
        <v>0</v>
      </c>
      <c r="S458" s="159">
        <v>0</v>
      </c>
      <c r="T458" s="160">
        <f>S458*H458</f>
        <v>0</v>
      </c>
      <c r="AR458" s="161" t="s">
        <v>140</v>
      </c>
      <c r="AT458" s="161" t="s">
        <v>124</v>
      </c>
      <c r="AU458" s="161" t="s">
        <v>87</v>
      </c>
      <c r="AY458" s="16" t="s">
        <v>121</v>
      </c>
      <c r="BE458" s="162">
        <f>IF(N458="základní",J458,0)</f>
        <v>0</v>
      </c>
      <c r="BF458" s="162">
        <f>IF(N458="snížená",J458,0)</f>
        <v>0</v>
      </c>
      <c r="BG458" s="162">
        <f>IF(N458="zákl. přenesená",J458,0)</f>
        <v>0</v>
      </c>
      <c r="BH458" s="162">
        <f>IF(N458="sníž. přenesená",J458,0)</f>
        <v>0</v>
      </c>
      <c r="BI458" s="162">
        <f>IF(N458="nulová",J458,0)</f>
        <v>0</v>
      </c>
      <c r="BJ458" s="16" t="s">
        <v>85</v>
      </c>
      <c r="BK458" s="162">
        <f>ROUND(I458*H458,2)</f>
        <v>0</v>
      </c>
      <c r="BL458" s="16" t="s">
        <v>140</v>
      </c>
      <c r="BM458" s="161" t="s">
        <v>488</v>
      </c>
    </row>
    <row r="459" spans="2:65" s="11" customFormat="1" ht="25.9" customHeight="1">
      <c r="B459" s="136"/>
      <c r="D459" s="137" t="s">
        <v>76</v>
      </c>
      <c r="E459" s="138" t="s">
        <v>489</v>
      </c>
      <c r="F459" s="138" t="s">
        <v>490</v>
      </c>
      <c r="I459" s="139"/>
      <c r="J459" s="140">
        <f>BK459</f>
        <v>0</v>
      </c>
      <c r="L459" s="136"/>
      <c r="M459" s="141"/>
      <c r="N459" s="142"/>
      <c r="O459" s="142"/>
      <c r="P459" s="143">
        <f>P460+P480+P599+P605+P617+P623+P654</f>
        <v>0</v>
      </c>
      <c r="Q459" s="142"/>
      <c r="R459" s="143">
        <f>R460+R480+R599+R605+R617+R623+R654</f>
        <v>18.982620820000001</v>
      </c>
      <c r="S459" s="142"/>
      <c r="T459" s="144">
        <f>T460+T480+T599+T605+T617+T623+T654</f>
        <v>2.5717311500000002</v>
      </c>
      <c r="AR459" s="137" t="s">
        <v>87</v>
      </c>
      <c r="AT459" s="145" t="s">
        <v>76</v>
      </c>
      <c r="AU459" s="145" t="s">
        <v>77</v>
      </c>
      <c r="AY459" s="137" t="s">
        <v>121</v>
      </c>
      <c r="BK459" s="146">
        <f>BK460+BK480+BK599+BK605+BK617+BK623+BK654</f>
        <v>0</v>
      </c>
    </row>
    <row r="460" spans="2:65" s="11" customFormat="1" ht="22.9" customHeight="1">
      <c r="B460" s="136"/>
      <c r="D460" s="137" t="s">
        <v>76</v>
      </c>
      <c r="E460" s="147" t="s">
        <v>491</v>
      </c>
      <c r="F460" s="147" t="s">
        <v>859</v>
      </c>
      <c r="I460" s="139"/>
      <c r="J460" s="148">
        <f>BK460</f>
        <v>0</v>
      </c>
      <c r="L460" s="136"/>
      <c r="M460" s="141"/>
      <c r="N460" s="142"/>
      <c r="O460" s="142"/>
      <c r="P460" s="143">
        <f>SUM(P461:P479)</f>
        <v>0</v>
      </c>
      <c r="Q460" s="142"/>
      <c r="R460" s="143">
        <f>SUM(R461:R479)</f>
        <v>0.17404000000000003</v>
      </c>
      <c r="S460" s="142"/>
      <c r="T460" s="144">
        <f>SUM(T461:T479)</f>
        <v>0</v>
      </c>
      <c r="AR460" s="137" t="s">
        <v>87</v>
      </c>
      <c r="AT460" s="145" t="s">
        <v>76</v>
      </c>
      <c r="AU460" s="145" t="s">
        <v>85</v>
      </c>
      <c r="AY460" s="137" t="s">
        <v>121</v>
      </c>
      <c r="BK460" s="146">
        <f>SUM(BK461:BK479)</f>
        <v>0</v>
      </c>
    </row>
    <row r="461" spans="2:65" s="1" customFormat="1" ht="24" customHeight="1">
      <c r="B461" s="149"/>
      <c r="C461" s="150" t="s">
        <v>492</v>
      </c>
      <c r="D461" s="150" t="s">
        <v>124</v>
      </c>
      <c r="E461" s="151" t="s">
        <v>493</v>
      </c>
      <c r="F461" s="152" t="s">
        <v>494</v>
      </c>
      <c r="G461" s="153" t="s">
        <v>149</v>
      </c>
      <c r="H461" s="154">
        <v>217.55</v>
      </c>
      <c r="I461" s="155"/>
      <c r="J461" s="156">
        <f>ROUND(I461*H461,2)</f>
        <v>0</v>
      </c>
      <c r="K461" s="152" t="s">
        <v>128</v>
      </c>
      <c r="L461" s="31"/>
      <c r="M461" s="157" t="s">
        <v>1</v>
      </c>
      <c r="N461" s="158" t="s">
        <v>42</v>
      </c>
      <c r="O461" s="54"/>
      <c r="P461" s="159">
        <f>O461*H461</f>
        <v>0</v>
      </c>
      <c r="Q461" s="159">
        <v>8.0000000000000004E-4</v>
      </c>
      <c r="R461" s="159">
        <f>Q461*H461</f>
        <v>0.17404000000000003</v>
      </c>
      <c r="S461" s="159">
        <v>0</v>
      </c>
      <c r="T461" s="160">
        <f>S461*H461</f>
        <v>0</v>
      </c>
      <c r="AR461" s="161" t="s">
        <v>334</v>
      </c>
      <c r="AT461" s="161" t="s">
        <v>124</v>
      </c>
      <c r="AU461" s="161" t="s">
        <v>87</v>
      </c>
      <c r="AY461" s="16" t="s">
        <v>121</v>
      </c>
      <c r="BE461" s="162">
        <f>IF(N461="základní",J461,0)</f>
        <v>0</v>
      </c>
      <c r="BF461" s="162">
        <f>IF(N461="snížená",J461,0)</f>
        <v>0</v>
      </c>
      <c r="BG461" s="162">
        <f>IF(N461="zákl. přenesená",J461,0)</f>
        <v>0</v>
      </c>
      <c r="BH461" s="162">
        <f>IF(N461="sníž. přenesená",J461,0)</f>
        <v>0</v>
      </c>
      <c r="BI461" s="162">
        <f>IF(N461="nulová",J461,0)</f>
        <v>0</v>
      </c>
      <c r="BJ461" s="16" t="s">
        <v>85</v>
      </c>
      <c r="BK461" s="162">
        <f>ROUND(I461*H461,2)</f>
        <v>0</v>
      </c>
      <c r="BL461" s="16" t="s">
        <v>334</v>
      </c>
      <c r="BM461" s="161" t="s">
        <v>495</v>
      </c>
    </row>
    <row r="462" spans="2:65" s="12" customFormat="1">
      <c r="B462" s="169"/>
      <c r="D462" s="163" t="s">
        <v>201</v>
      </c>
      <c r="E462" s="170" t="s">
        <v>1</v>
      </c>
      <c r="F462" s="171" t="s">
        <v>496</v>
      </c>
      <c r="H462" s="172">
        <v>44.4</v>
      </c>
      <c r="I462" s="173"/>
      <c r="L462" s="169"/>
      <c r="M462" s="174"/>
      <c r="N462" s="175"/>
      <c r="O462" s="175"/>
      <c r="P462" s="175"/>
      <c r="Q462" s="175"/>
      <c r="R462" s="175"/>
      <c r="S462" s="175"/>
      <c r="T462" s="176"/>
      <c r="AT462" s="170" t="s">
        <v>201</v>
      </c>
      <c r="AU462" s="170" t="s">
        <v>87</v>
      </c>
      <c r="AV462" s="12" t="s">
        <v>87</v>
      </c>
      <c r="AW462" s="12" t="s">
        <v>32</v>
      </c>
      <c r="AX462" s="12" t="s">
        <v>77</v>
      </c>
      <c r="AY462" s="170" t="s">
        <v>121</v>
      </c>
    </row>
    <row r="463" spans="2:65" s="12" customFormat="1">
      <c r="B463" s="169"/>
      <c r="D463" s="163" t="s">
        <v>201</v>
      </c>
      <c r="E463" s="170" t="s">
        <v>1</v>
      </c>
      <c r="F463" s="171" t="s">
        <v>497</v>
      </c>
      <c r="H463" s="172">
        <v>171.45</v>
      </c>
      <c r="I463" s="173"/>
      <c r="L463" s="169"/>
      <c r="M463" s="174"/>
      <c r="N463" s="175"/>
      <c r="O463" s="175"/>
      <c r="P463" s="175"/>
      <c r="Q463" s="175"/>
      <c r="R463" s="175"/>
      <c r="S463" s="175"/>
      <c r="T463" s="176"/>
      <c r="AT463" s="170" t="s">
        <v>201</v>
      </c>
      <c r="AU463" s="170" t="s">
        <v>87</v>
      </c>
      <c r="AV463" s="12" t="s">
        <v>87</v>
      </c>
      <c r="AW463" s="12" t="s">
        <v>32</v>
      </c>
      <c r="AX463" s="12" t="s">
        <v>77</v>
      </c>
      <c r="AY463" s="170" t="s">
        <v>121</v>
      </c>
    </row>
    <row r="464" spans="2:65" s="12" customFormat="1">
      <c r="B464" s="169"/>
      <c r="D464" s="163" t="s">
        <v>201</v>
      </c>
      <c r="E464" s="170" t="s">
        <v>1</v>
      </c>
      <c r="F464" s="171" t="s">
        <v>498</v>
      </c>
      <c r="H464" s="172">
        <v>1.7</v>
      </c>
      <c r="I464" s="173"/>
      <c r="L464" s="169"/>
      <c r="M464" s="174"/>
      <c r="N464" s="175"/>
      <c r="O464" s="175"/>
      <c r="P464" s="175"/>
      <c r="Q464" s="175"/>
      <c r="R464" s="175"/>
      <c r="S464" s="175"/>
      <c r="T464" s="176"/>
      <c r="AT464" s="170" t="s">
        <v>201</v>
      </c>
      <c r="AU464" s="170" t="s">
        <v>87</v>
      </c>
      <c r="AV464" s="12" t="s">
        <v>87</v>
      </c>
      <c r="AW464" s="12" t="s">
        <v>32</v>
      </c>
      <c r="AX464" s="12" t="s">
        <v>77</v>
      </c>
      <c r="AY464" s="170" t="s">
        <v>121</v>
      </c>
    </row>
    <row r="465" spans="2:65" s="13" customFormat="1">
      <c r="B465" s="177"/>
      <c r="D465" s="163" t="s">
        <v>201</v>
      </c>
      <c r="E465" s="178" t="s">
        <v>1</v>
      </c>
      <c r="F465" s="179" t="s">
        <v>208</v>
      </c>
      <c r="H465" s="180">
        <v>217.54999999999998</v>
      </c>
      <c r="I465" s="181"/>
      <c r="L465" s="177"/>
      <c r="M465" s="182"/>
      <c r="N465" s="183"/>
      <c r="O465" s="183"/>
      <c r="P465" s="183"/>
      <c r="Q465" s="183"/>
      <c r="R465" s="183"/>
      <c r="S465" s="183"/>
      <c r="T465" s="184"/>
      <c r="AT465" s="178" t="s">
        <v>201</v>
      </c>
      <c r="AU465" s="178" t="s">
        <v>87</v>
      </c>
      <c r="AV465" s="13" t="s">
        <v>140</v>
      </c>
      <c r="AW465" s="13" t="s">
        <v>32</v>
      </c>
      <c r="AX465" s="13" t="s">
        <v>85</v>
      </c>
      <c r="AY465" s="178" t="s">
        <v>121</v>
      </c>
    </row>
    <row r="466" spans="2:65" s="1" customFormat="1" ht="36" customHeight="1">
      <c r="B466" s="149"/>
      <c r="C466" s="150" t="s">
        <v>499</v>
      </c>
      <c r="D466" s="150" t="s">
        <v>124</v>
      </c>
      <c r="E466" s="151" t="s">
        <v>500</v>
      </c>
      <c r="F466" s="152" t="s">
        <v>501</v>
      </c>
      <c r="G466" s="153" t="s">
        <v>138</v>
      </c>
      <c r="H466" s="154">
        <v>30</v>
      </c>
      <c r="I466" s="155"/>
      <c r="J466" s="156">
        <f>ROUND(I466*H466,2)</f>
        <v>0</v>
      </c>
      <c r="K466" s="152" t="s">
        <v>1</v>
      </c>
      <c r="L466" s="31"/>
      <c r="M466" s="157" t="s">
        <v>1</v>
      </c>
      <c r="N466" s="158" t="s">
        <v>42</v>
      </c>
      <c r="O466" s="54"/>
      <c r="P466" s="159">
        <f>O466*H466</f>
        <v>0</v>
      </c>
      <c r="Q466" s="159">
        <v>0</v>
      </c>
      <c r="R466" s="159">
        <f>Q466*H466</f>
        <v>0</v>
      </c>
      <c r="S466" s="159">
        <v>0</v>
      </c>
      <c r="T466" s="160">
        <f>S466*H466</f>
        <v>0</v>
      </c>
      <c r="AR466" s="161" t="s">
        <v>334</v>
      </c>
      <c r="AT466" s="161" t="s">
        <v>124</v>
      </c>
      <c r="AU466" s="161" t="s">
        <v>87</v>
      </c>
      <c r="AY466" s="16" t="s">
        <v>121</v>
      </c>
      <c r="BE466" s="162">
        <f>IF(N466="základní",J466,0)</f>
        <v>0</v>
      </c>
      <c r="BF466" s="162">
        <f>IF(N466="snížená",J466,0)</f>
        <v>0</v>
      </c>
      <c r="BG466" s="162">
        <f>IF(N466="zákl. přenesená",J466,0)</f>
        <v>0</v>
      </c>
      <c r="BH466" s="162">
        <f>IF(N466="sníž. přenesená",J466,0)</f>
        <v>0</v>
      </c>
      <c r="BI466" s="162">
        <f>IF(N466="nulová",J466,0)</f>
        <v>0</v>
      </c>
      <c r="BJ466" s="16" t="s">
        <v>85</v>
      </c>
      <c r="BK466" s="162">
        <f>ROUND(I466*H466,2)</f>
        <v>0</v>
      </c>
      <c r="BL466" s="16" t="s">
        <v>334</v>
      </c>
      <c r="BM466" s="161" t="s">
        <v>502</v>
      </c>
    </row>
    <row r="467" spans="2:65" s="12" customFormat="1">
      <c r="B467" s="169"/>
      <c r="D467" s="163" t="s">
        <v>201</v>
      </c>
      <c r="E467" s="170" t="s">
        <v>1</v>
      </c>
      <c r="F467" s="171" t="s">
        <v>503</v>
      </c>
      <c r="H467" s="172">
        <v>6</v>
      </c>
      <c r="I467" s="173"/>
      <c r="L467" s="169"/>
      <c r="M467" s="174"/>
      <c r="N467" s="175"/>
      <c r="O467" s="175"/>
      <c r="P467" s="175"/>
      <c r="Q467" s="175"/>
      <c r="R467" s="175"/>
      <c r="S467" s="175"/>
      <c r="T467" s="176"/>
      <c r="AT467" s="170" t="s">
        <v>201</v>
      </c>
      <c r="AU467" s="170" t="s">
        <v>87</v>
      </c>
      <c r="AV467" s="12" t="s">
        <v>87</v>
      </c>
      <c r="AW467" s="12" t="s">
        <v>32</v>
      </c>
      <c r="AX467" s="12" t="s">
        <v>77</v>
      </c>
      <c r="AY467" s="170" t="s">
        <v>121</v>
      </c>
    </row>
    <row r="468" spans="2:65" s="12" customFormat="1">
      <c r="B468" s="169"/>
      <c r="D468" s="163" t="s">
        <v>201</v>
      </c>
      <c r="E468" s="170" t="s">
        <v>1</v>
      </c>
      <c r="F468" s="171" t="s">
        <v>504</v>
      </c>
      <c r="H468" s="172">
        <v>24</v>
      </c>
      <c r="I468" s="173"/>
      <c r="L468" s="169"/>
      <c r="M468" s="174"/>
      <c r="N468" s="175"/>
      <c r="O468" s="175"/>
      <c r="P468" s="175"/>
      <c r="Q468" s="175"/>
      <c r="R468" s="175"/>
      <c r="S468" s="175"/>
      <c r="T468" s="176"/>
      <c r="AT468" s="170" t="s">
        <v>201</v>
      </c>
      <c r="AU468" s="170" t="s">
        <v>87</v>
      </c>
      <c r="AV468" s="12" t="s">
        <v>87</v>
      </c>
      <c r="AW468" s="12" t="s">
        <v>32</v>
      </c>
      <c r="AX468" s="12" t="s">
        <v>77</v>
      </c>
      <c r="AY468" s="170" t="s">
        <v>121</v>
      </c>
    </row>
    <row r="469" spans="2:65" s="13" customFormat="1">
      <c r="B469" s="177"/>
      <c r="D469" s="163" t="s">
        <v>201</v>
      </c>
      <c r="E469" s="178" t="s">
        <v>1</v>
      </c>
      <c r="F469" s="179" t="s">
        <v>208</v>
      </c>
      <c r="H469" s="180">
        <v>30</v>
      </c>
      <c r="I469" s="181"/>
      <c r="L469" s="177"/>
      <c r="M469" s="182"/>
      <c r="N469" s="183"/>
      <c r="O469" s="183"/>
      <c r="P469" s="183"/>
      <c r="Q469" s="183"/>
      <c r="R469" s="183"/>
      <c r="S469" s="183"/>
      <c r="T469" s="184"/>
      <c r="AT469" s="178" t="s">
        <v>201</v>
      </c>
      <c r="AU469" s="178" t="s">
        <v>87</v>
      </c>
      <c r="AV469" s="13" t="s">
        <v>140</v>
      </c>
      <c r="AW469" s="13" t="s">
        <v>32</v>
      </c>
      <c r="AX469" s="13" t="s">
        <v>85</v>
      </c>
      <c r="AY469" s="178" t="s">
        <v>121</v>
      </c>
    </row>
    <row r="470" spans="2:65" s="1" customFormat="1" ht="36" customHeight="1">
      <c r="B470" s="149"/>
      <c r="C470" s="150" t="s">
        <v>505</v>
      </c>
      <c r="D470" s="150" t="s">
        <v>124</v>
      </c>
      <c r="E470" s="151" t="s">
        <v>506</v>
      </c>
      <c r="F470" s="152" t="s">
        <v>507</v>
      </c>
      <c r="G470" s="153" t="s">
        <v>138</v>
      </c>
      <c r="H470" s="154">
        <v>135</v>
      </c>
      <c r="I470" s="155"/>
      <c r="J470" s="156">
        <f>ROUND(I470*H470,2)</f>
        <v>0</v>
      </c>
      <c r="K470" s="152" t="s">
        <v>1</v>
      </c>
      <c r="L470" s="31"/>
      <c r="M470" s="157" t="s">
        <v>1</v>
      </c>
      <c r="N470" s="158" t="s">
        <v>42</v>
      </c>
      <c r="O470" s="54"/>
      <c r="P470" s="159">
        <f>O470*H470</f>
        <v>0</v>
      </c>
      <c r="Q470" s="159">
        <v>0</v>
      </c>
      <c r="R470" s="159">
        <f>Q470*H470</f>
        <v>0</v>
      </c>
      <c r="S470" s="159">
        <v>0</v>
      </c>
      <c r="T470" s="160">
        <f>S470*H470</f>
        <v>0</v>
      </c>
      <c r="AR470" s="161" t="s">
        <v>334</v>
      </c>
      <c r="AT470" s="161" t="s">
        <v>124</v>
      </c>
      <c r="AU470" s="161" t="s">
        <v>87</v>
      </c>
      <c r="AY470" s="16" t="s">
        <v>121</v>
      </c>
      <c r="BE470" s="162">
        <f>IF(N470="základní",J470,0)</f>
        <v>0</v>
      </c>
      <c r="BF470" s="162">
        <f>IF(N470="snížená",J470,0)</f>
        <v>0</v>
      </c>
      <c r="BG470" s="162">
        <f>IF(N470="zákl. přenesená",J470,0)</f>
        <v>0</v>
      </c>
      <c r="BH470" s="162">
        <f>IF(N470="sníž. přenesená",J470,0)</f>
        <v>0</v>
      </c>
      <c r="BI470" s="162">
        <f>IF(N470="nulová",J470,0)</f>
        <v>0</v>
      </c>
      <c r="BJ470" s="16" t="s">
        <v>85</v>
      </c>
      <c r="BK470" s="162">
        <f>ROUND(I470*H470,2)</f>
        <v>0</v>
      </c>
      <c r="BL470" s="16" t="s">
        <v>334</v>
      </c>
      <c r="BM470" s="161" t="s">
        <v>508</v>
      </c>
    </row>
    <row r="471" spans="2:65" s="12" customFormat="1">
      <c r="B471" s="169"/>
      <c r="D471" s="163" t="s">
        <v>201</v>
      </c>
      <c r="E471" s="170" t="s">
        <v>1</v>
      </c>
      <c r="F471" s="171" t="s">
        <v>509</v>
      </c>
      <c r="H471" s="172">
        <v>34</v>
      </c>
      <c r="I471" s="173"/>
      <c r="L471" s="169"/>
      <c r="M471" s="174"/>
      <c r="N471" s="175"/>
      <c r="O471" s="175"/>
      <c r="P471" s="175"/>
      <c r="Q471" s="175"/>
      <c r="R471" s="175"/>
      <c r="S471" s="175"/>
      <c r="T471" s="176"/>
      <c r="AT471" s="170" t="s">
        <v>201</v>
      </c>
      <c r="AU471" s="170" t="s">
        <v>87</v>
      </c>
      <c r="AV471" s="12" t="s">
        <v>87</v>
      </c>
      <c r="AW471" s="12" t="s">
        <v>32</v>
      </c>
      <c r="AX471" s="12" t="s">
        <v>77</v>
      </c>
      <c r="AY471" s="170" t="s">
        <v>121</v>
      </c>
    </row>
    <row r="472" spans="2:65" s="12" customFormat="1">
      <c r="B472" s="169"/>
      <c r="D472" s="163" t="s">
        <v>201</v>
      </c>
      <c r="E472" s="170" t="s">
        <v>1</v>
      </c>
      <c r="F472" s="171" t="s">
        <v>510</v>
      </c>
      <c r="H472" s="172">
        <v>38</v>
      </c>
      <c r="I472" s="173"/>
      <c r="L472" s="169"/>
      <c r="M472" s="174"/>
      <c r="N472" s="175"/>
      <c r="O472" s="175"/>
      <c r="P472" s="175"/>
      <c r="Q472" s="175"/>
      <c r="R472" s="175"/>
      <c r="S472" s="175"/>
      <c r="T472" s="176"/>
      <c r="AT472" s="170" t="s">
        <v>201</v>
      </c>
      <c r="AU472" s="170" t="s">
        <v>87</v>
      </c>
      <c r="AV472" s="12" t="s">
        <v>87</v>
      </c>
      <c r="AW472" s="12" t="s">
        <v>32</v>
      </c>
      <c r="AX472" s="12" t="s">
        <v>77</v>
      </c>
      <c r="AY472" s="170" t="s">
        <v>121</v>
      </c>
    </row>
    <row r="473" spans="2:65" s="12" customFormat="1">
      <c r="B473" s="169"/>
      <c r="D473" s="163" t="s">
        <v>201</v>
      </c>
      <c r="E473" s="170" t="s">
        <v>1</v>
      </c>
      <c r="F473" s="171" t="s">
        <v>511</v>
      </c>
      <c r="H473" s="172">
        <v>38</v>
      </c>
      <c r="I473" s="173"/>
      <c r="L473" s="169"/>
      <c r="M473" s="174"/>
      <c r="N473" s="175"/>
      <c r="O473" s="175"/>
      <c r="P473" s="175"/>
      <c r="Q473" s="175"/>
      <c r="R473" s="175"/>
      <c r="S473" s="175"/>
      <c r="T473" s="176"/>
      <c r="AT473" s="170" t="s">
        <v>201</v>
      </c>
      <c r="AU473" s="170" t="s">
        <v>87</v>
      </c>
      <c r="AV473" s="12" t="s">
        <v>87</v>
      </c>
      <c r="AW473" s="12" t="s">
        <v>32</v>
      </c>
      <c r="AX473" s="12" t="s">
        <v>77</v>
      </c>
      <c r="AY473" s="170" t="s">
        <v>121</v>
      </c>
    </row>
    <row r="474" spans="2:65" s="12" customFormat="1">
      <c r="B474" s="169"/>
      <c r="D474" s="163" t="s">
        <v>201</v>
      </c>
      <c r="E474" s="170" t="s">
        <v>1</v>
      </c>
      <c r="F474" s="171" t="s">
        <v>512</v>
      </c>
      <c r="H474" s="172">
        <v>15</v>
      </c>
      <c r="I474" s="173"/>
      <c r="L474" s="169"/>
      <c r="M474" s="174"/>
      <c r="N474" s="175"/>
      <c r="O474" s="175"/>
      <c r="P474" s="175"/>
      <c r="Q474" s="175"/>
      <c r="R474" s="175"/>
      <c r="S474" s="175"/>
      <c r="T474" s="176"/>
      <c r="AT474" s="170" t="s">
        <v>201</v>
      </c>
      <c r="AU474" s="170" t="s">
        <v>87</v>
      </c>
      <c r="AV474" s="12" t="s">
        <v>87</v>
      </c>
      <c r="AW474" s="12" t="s">
        <v>32</v>
      </c>
      <c r="AX474" s="12" t="s">
        <v>77</v>
      </c>
      <c r="AY474" s="170" t="s">
        <v>121</v>
      </c>
    </row>
    <row r="475" spans="2:65" s="12" customFormat="1">
      <c r="B475" s="169"/>
      <c r="D475" s="163" t="s">
        <v>201</v>
      </c>
      <c r="E475" s="170" t="s">
        <v>1</v>
      </c>
      <c r="F475" s="171" t="s">
        <v>513</v>
      </c>
      <c r="H475" s="172">
        <v>10</v>
      </c>
      <c r="I475" s="173"/>
      <c r="L475" s="169"/>
      <c r="M475" s="174"/>
      <c r="N475" s="175"/>
      <c r="O475" s="175"/>
      <c r="P475" s="175"/>
      <c r="Q475" s="175"/>
      <c r="R475" s="175"/>
      <c r="S475" s="175"/>
      <c r="T475" s="176"/>
      <c r="AT475" s="170" t="s">
        <v>201</v>
      </c>
      <c r="AU475" s="170" t="s">
        <v>87</v>
      </c>
      <c r="AV475" s="12" t="s">
        <v>87</v>
      </c>
      <c r="AW475" s="12" t="s">
        <v>32</v>
      </c>
      <c r="AX475" s="12" t="s">
        <v>77</v>
      </c>
      <c r="AY475" s="170" t="s">
        <v>121</v>
      </c>
    </row>
    <row r="476" spans="2:65" s="13" customFormat="1">
      <c r="B476" s="177"/>
      <c r="D476" s="163" t="s">
        <v>201</v>
      </c>
      <c r="E476" s="178" t="s">
        <v>1</v>
      </c>
      <c r="F476" s="179" t="s">
        <v>208</v>
      </c>
      <c r="H476" s="180">
        <v>135</v>
      </c>
      <c r="I476" s="181"/>
      <c r="L476" s="177"/>
      <c r="M476" s="182"/>
      <c r="N476" s="183"/>
      <c r="O476" s="183"/>
      <c r="P476" s="183"/>
      <c r="Q476" s="183"/>
      <c r="R476" s="183"/>
      <c r="S476" s="183"/>
      <c r="T476" s="184"/>
      <c r="AT476" s="178" t="s">
        <v>201</v>
      </c>
      <c r="AU476" s="178" t="s">
        <v>87</v>
      </c>
      <c r="AV476" s="13" t="s">
        <v>140</v>
      </c>
      <c r="AW476" s="13" t="s">
        <v>32</v>
      </c>
      <c r="AX476" s="13" t="s">
        <v>85</v>
      </c>
      <c r="AY476" s="178" t="s">
        <v>121</v>
      </c>
    </row>
    <row r="477" spans="2:65" s="1" customFormat="1" ht="24" customHeight="1">
      <c r="B477" s="149"/>
      <c r="C477" s="150" t="s">
        <v>514</v>
      </c>
      <c r="D477" s="150" t="s">
        <v>124</v>
      </c>
      <c r="E477" s="151" t="s">
        <v>515</v>
      </c>
      <c r="F477" s="152" t="s">
        <v>516</v>
      </c>
      <c r="G477" s="153" t="s">
        <v>460</v>
      </c>
      <c r="H477" s="154">
        <v>0.17399999999999999</v>
      </c>
      <c r="I477" s="155"/>
      <c r="J477" s="156">
        <f>ROUND(I477*H477,2)</f>
        <v>0</v>
      </c>
      <c r="K477" s="152" t="s">
        <v>128</v>
      </c>
      <c r="L477" s="31"/>
      <c r="M477" s="157" t="s">
        <v>1</v>
      </c>
      <c r="N477" s="158" t="s">
        <v>42</v>
      </c>
      <c r="O477" s="54"/>
      <c r="P477" s="159">
        <f>O477*H477</f>
        <v>0</v>
      </c>
      <c r="Q477" s="159">
        <v>0</v>
      </c>
      <c r="R477" s="159">
        <f>Q477*H477</f>
        <v>0</v>
      </c>
      <c r="S477" s="159">
        <v>0</v>
      </c>
      <c r="T477" s="160">
        <f>S477*H477</f>
        <v>0</v>
      </c>
      <c r="AR477" s="161" t="s">
        <v>334</v>
      </c>
      <c r="AT477" s="161" t="s">
        <v>124</v>
      </c>
      <c r="AU477" s="161" t="s">
        <v>87</v>
      </c>
      <c r="AY477" s="16" t="s">
        <v>121</v>
      </c>
      <c r="BE477" s="162">
        <f>IF(N477="základní",J477,0)</f>
        <v>0</v>
      </c>
      <c r="BF477" s="162">
        <f>IF(N477="snížená",J477,0)</f>
        <v>0</v>
      </c>
      <c r="BG477" s="162">
        <f>IF(N477="zákl. přenesená",J477,0)</f>
        <v>0</v>
      </c>
      <c r="BH477" s="162">
        <f>IF(N477="sníž. přenesená",J477,0)</f>
        <v>0</v>
      </c>
      <c r="BI477" s="162">
        <f>IF(N477="nulová",J477,0)</f>
        <v>0</v>
      </c>
      <c r="BJ477" s="16" t="s">
        <v>85</v>
      </c>
      <c r="BK477" s="162">
        <f>ROUND(I477*H477,2)</f>
        <v>0</v>
      </c>
      <c r="BL477" s="16" t="s">
        <v>334</v>
      </c>
      <c r="BM477" s="161" t="s">
        <v>517</v>
      </c>
    </row>
    <row r="478" spans="2:65" s="1" customFormat="1" ht="24" customHeight="1">
      <c r="B478" s="149"/>
      <c r="C478" s="150" t="s">
        <v>518</v>
      </c>
      <c r="D478" s="150" t="s">
        <v>124</v>
      </c>
      <c r="E478" s="151" t="s">
        <v>519</v>
      </c>
      <c r="F478" s="152" t="s">
        <v>520</v>
      </c>
      <c r="G478" s="153" t="s">
        <v>460</v>
      </c>
      <c r="H478" s="154">
        <v>0.17399999999999999</v>
      </c>
      <c r="I478" s="155"/>
      <c r="J478" s="156">
        <f>ROUND(I478*H478,2)</f>
        <v>0</v>
      </c>
      <c r="K478" s="152" t="s">
        <v>128</v>
      </c>
      <c r="L478" s="31"/>
      <c r="M478" s="157" t="s">
        <v>1</v>
      </c>
      <c r="N478" s="158" t="s">
        <v>42</v>
      </c>
      <c r="O478" s="54"/>
      <c r="P478" s="159">
        <f>O478*H478</f>
        <v>0</v>
      </c>
      <c r="Q478" s="159">
        <v>0</v>
      </c>
      <c r="R478" s="159">
        <f>Q478*H478</f>
        <v>0</v>
      </c>
      <c r="S478" s="159">
        <v>0</v>
      </c>
      <c r="T478" s="160">
        <f>S478*H478</f>
        <v>0</v>
      </c>
      <c r="AR478" s="161" t="s">
        <v>334</v>
      </c>
      <c r="AT478" s="161" t="s">
        <v>124</v>
      </c>
      <c r="AU478" s="161" t="s">
        <v>87</v>
      </c>
      <c r="AY478" s="16" t="s">
        <v>121</v>
      </c>
      <c r="BE478" s="162">
        <f>IF(N478="základní",J478,0)</f>
        <v>0</v>
      </c>
      <c r="BF478" s="162">
        <f>IF(N478="snížená",J478,0)</f>
        <v>0</v>
      </c>
      <c r="BG478" s="162">
        <f>IF(N478="zákl. přenesená",J478,0)</f>
        <v>0</v>
      </c>
      <c r="BH478" s="162">
        <f>IF(N478="sníž. přenesená",J478,0)</f>
        <v>0</v>
      </c>
      <c r="BI478" s="162">
        <f>IF(N478="nulová",J478,0)</f>
        <v>0</v>
      </c>
      <c r="BJ478" s="16" t="s">
        <v>85</v>
      </c>
      <c r="BK478" s="162">
        <f>ROUND(I478*H478,2)</f>
        <v>0</v>
      </c>
      <c r="BL478" s="16" t="s">
        <v>334</v>
      </c>
      <c r="BM478" s="161" t="s">
        <v>521</v>
      </c>
    </row>
    <row r="479" spans="2:65" s="1" customFormat="1" ht="24" customHeight="1">
      <c r="B479" s="149"/>
      <c r="C479" s="150" t="s">
        <v>522</v>
      </c>
      <c r="D479" s="150" t="s">
        <v>124</v>
      </c>
      <c r="E479" s="151" t="s">
        <v>523</v>
      </c>
      <c r="F479" s="152" t="s">
        <v>524</v>
      </c>
      <c r="G479" s="153" t="s">
        <v>460</v>
      </c>
      <c r="H479" s="154">
        <v>0.17399999999999999</v>
      </c>
      <c r="I479" s="155"/>
      <c r="J479" s="156">
        <f>ROUND(I479*H479,2)</f>
        <v>0</v>
      </c>
      <c r="K479" s="152" t="s">
        <v>128</v>
      </c>
      <c r="L479" s="31"/>
      <c r="M479" s="157" t="s">
        <v>1</v>
      </c>
      <c r="N479" s="158" t="s">
        <v>42</v>
      </c>
      <c r="O479" s="54"/>
      <c r="P479" s="159">
        <f>O479*H479</f>
        <v>0</v>
      </c>
      <c r="Q479" s="159">
        <v>0</v>
      </c>
      <c r="R479" s="159">
        <f>Q479*H479</f>
        <v>0</v>
      </c>
      <c r="S479" s="159">
        <v>0</v>
      </c>
      <c r="T479" s="160">
        <f>S479*H479</f>
        <v>0</v>
      </c>
      <c r="AR479" s="161" t="s">
        <v>334</v>
      </c>
      <c r="AT479" s="161" t="s">
        <v>124</v>
      </c>
      <c r="AU479" s="161" t="s">
        <v>87</v>
      </c>
      <c r="AY479" s="16" t="s">
        <v>121</v>
      </c>
      <c r="BE479" s="162">
        <f>IF(N479="základní",J479,0)</f>
        <v>0</v>
      </c>
      <c r="BF479" s="162">
        <f>IF(N479="snížená",J479,0)</f>
        <v>0</v>
      </c>
      <c r="BG479" s="162">
        <f>IF(N479="zákl. přenesená",J479,0)</f>
        <v>0</v>
      </c>
      <c r="BH479" s="162">
        <f>IF(N479="sníž. přenesená",J479,0)</f>
        <v>0</v>
      </c>
      <c r="BI479" s="162">
        <f>IF(N479="nulová",J479,0)</f>
        <v>0</v>
      </c>
      <c r="BJ479" s="16" t="s">
        <v>85</v>
      </c>
      <c r="BK479" s="162">
        <f>ROUND(I479*H479,2)</f>
        <v>0</v>
      </c>
      <c r="BL479" s="16" t="s">
        <v>334</v>
      </c>
      <c r="BM479" s="161" t="s">
        <v>525</v>
      </c>
    </row>
    <row r="480" spans="2:65" s="11" customFormat="1" ht="22.9" customHeight="1">
      <c r="B480" s="136"/>
      <c r="D480" s="137" t="s">
        <v>76</v>
      </c>
      <c r="E480" s="147" t="s">
        <v>526</v>
      </c>
      <c r="F480" s="147" t="s">
        <v>527</v>
      </c>
      <c r="I480" s="139"/>
      <c r="J480" s="148">
        <f>BK480</f>
        <v>0</v>
      </c>
      <c r="L480" s="136"/>
      <c r="M480" s="141"/>
      <c r="N480" s="142"/>
      <c r="O480" s="142"/>
      <c r="P480" s="143">
        <f>SUM(P481:P598)</f>
        <v>0</v>
      </c>
      <c r="Q480" s="142"/>
      <c r="R480" s="143">
        <f>SUM(R481:R598)</f>
        <v>15.775731319999998</v>
      </c>
      <c r="S480" s="142"/>
      <c r="T480" s="144">
        <f>SUM(T481:T598)</f>
        <v>2.4059456000000004</v>
      </c>
      <c r="AR480" s="137" t="s">
        <v>87</v>
      </c>
      <c r="AT480" s="145" t="s">
        <v>76</v>
      </c>
      <c r="AU480" s="145" t="s">
        <v>85</v>
      </c>
      <c r="AY480" s="137" t="s">
        <v>121</v>
      </c>
      <c r="BK480" s="146">
        <f>SUM(BK481:BK598)</f>
        <v>0</v>
      </c>
    </row>
    <row r="481" spans="2:65" s="1" customFormat="1" ht="24" customHeight="1">
      <c r="B481" s="149"/>
      <c r="C481" s="150" t="s">
        <v>528</v>
      </c>
      <c r="D481" s="150" t="s">
        <v>124</v>
      </c>
      <c r="E481" s="151" t="s">
        <v>529</v>
      </c>
      <c r="F481" s="152" t="s">
        <v>530</v>
      </c>
      <c r="G481" s="153" t="s">
        <v>199</v>
      </c>
      <c r="H481" s="154">
        <v>198.72</v>
      </c>
      <c r="I481" s="155"/>
      <c r="J481" s="156">
        <f>ROUND(I481*H481,2)</f>
        <v>0</v>
      </c>
      <c r="K481" s="152" t="s">
        <v>128</v>
      </c>
      <c r="L481" s="31"/>
      <c r="M481" s="157" t="s">
        <v>1</v>
      </c>
      <c r="N481" s="158" t="s">
        <v>42</v>
      </c>
      <c r="O481" s="54"/>
      <c r="P481" s="159">
        <f>O481*H481</f>
        <v>0</v>
      </c>
      <c r="Q481" s="159">
        <v>0</v>
      </c>
      <c r="R481" s="159">
        <f>Q481*H481</f>
        <v>0</v>
      </c>
      <c r="S481" s="159">
        <v>1.098E-2</v>
      </c>
      <c r="T481" s="160">
        <f>S481*H481</f>
        <v>2.1819456000000002</v>
      </c>
      <c r="AR481" s="161" t="s">
        <v>334</v>
      </c>
      <c r="AT481" s="161" t="s">
        <v>124</v>
      </c>
      <c r="AU481" s="161" t="s">
        <v>87</v>
      </c>
      <c r="AY481" s="16" t="s">
        <v>121</v>
      </c>
      <c r="BE481" s="162">
        <f>IF(N481="základní",J481,0)</f>
        <v>0</v>
      </c>
      <c r="BF481" s="162">
        <f>IF(N481="snížená",J481,0)</f>
        <v>0</v>
      </c>
      <c r="BG481" s="162">
        <f>IF(N481="zákl. přenesená",J481,0)</f>
        <v>0</v>
      </c>
      <c r="BH481" s="162">
        <f>IF(N481="sníž. přenesená",J481,0)</f>
        <v>0</v>
      </c>
      <c r="BI481" s="162">
        <f>IF(N481="nulová",J481,0)</f>
        <v>0</v>
      </c>
      <c r="BJ481" s="16" t="s">
        <v>85</v>
      </c>
      <c r="BK481" s="162">
        <f>ROUND(I481*H481,2)</f>
        <v>0</v>
      </c>
      <c r="BL481" s="16" t="s">
        <v>334</v>
      </c>
      <c r="BM481" s="161" t="s">
        <v>531</v>
      </c>
    </row>
    <row r="482" spans="2:65" s="12" customFormat="1">
      <c r="B482" s="169"/>
      <c r="D482" s="163" t="s">
        <v>201</v>
      </c>
      <c r="E482" s="170" t="s">
        <v>1</v>
      </c>
      <c r="F482" s="171" t="s">
        <v>532</v>
      </c>
      <c r="H482" s="172">
        <v>30.375</v>
      </c>
      <c r="I482" s="173"/>
      <c r="L482" s="169"/>
      <c r="M482" s="174"/>
      <c r="N482" s="175"/>
      <c r="O482" s="175"/>
      <c r="P482" s="175"/>
      <c r="Q482" s="175"/>
      <c r="R482" s="175"/>
      <c r="S482" s="175"/>
      <c r="T482" s="176"/>
      <c r="AT482" s="170" t="s">
        <v>201</v>
      </c>
      <c r="AU482" s="170" t="s">
        <v>87</v>
      </c>
      <c r="AV482" s="12" t="s">
        <v>87</v>
      </c>
      <c r="AW482" s="12" t="s">
        <v>32</v>
      </c>
      <c r="AX482" s="12" t="s">
        <v>77</v>
      </c>
      <c r="AY482" s="170" t="s">
        <v>121</v>
      </c>
    </row>
    <row r="483" spans="2:65" s="12" customFormat="1">
      <c r="B483" s="169"/>
      <c r="D483" s="163" t="s">
        <v>201</v>
      </c>
      <c r="E483" s="170" t="s">
        <v>1</v>
      </c>
      <c r="F483" s="171" t="s">
        <v>533</v>
      </c>
      <c r="H483" s="172">
        <v>50.625</v>
      </c>
      <c r="I483" s="173"/>
      <c r="L483" s="169"/>
      <c r="M483" s="174"/>
      <c r="N483" s="175"/>
      <c r="O483" s="175"/>
      <c r="P483" s="175"/>
      <c r="Q483" s="175"/>
      <c r="R483" s="175"/>
      <c r="S483" s="175"/>
      <c r="T483" s="176"/>
      <c r="AT483" s="170" t="s">
        <v>201</v>
      </c>
      <c r="AU483" s="170" t="s">
        <v>87</v>
      </c>
      <c r="AV483" s="12" t="s">
        <v>87</v>
      </c>
      <c r="AW483" s="12" t="s">
        <v>32</v>
      </c>
      <c r="AX483" s="12" t="s">
        <v>77</v>
      </c>
      <c r="AY483" s="170" t="s">
        <v>121</v>
      </c>
    </row>
    <row r="484" spans="2:65" s="12" customFormat="1">
      <c r="B484" s="169"/>
      <c r="D484" s="163" t="s">
        <v>201</v>
      </c>
      <c r="E484" s="170" t="s">
        <v>1</v>
      </c>
      <c r="F484" s="171" t="s">
        <v>534</v>
      </c>
      <c r="H484" s="172">
        <v>37.125</v>
      </c>
      <c r="I484" s="173"/>
      <c r="L484" s="169"/>
      <c r="M484" s="174"/>
      <c r="N484" s="175"/>
      <c r="O484" s="175"/>
      <c r="P484" s="175"/>
      <c r="Q484" s="175"/>
      <c r="R484" s="175"/>
      <c r="S484" s="175"/>
      <c r="T484" s="176"/>
      <c r="AT484" s="170" t="s">
        <v>201</v>
      </c>
      <c r="AU484" s="170" t="s">
        <v>87</v>
      </c>
      <c r="AV484" s="12" t="s">
        <v>87</v>
      </c>
      <c r="AW484" s="12" t="s">
        <v>32</v>
      </c>
      <c r="AX484" s="12" t="s">
        <v>77</v>
      </c>
      <c r="AY484" s="170" t="s">
        <v>121</v>
      </c>
    </row>
    <row r="485" spans="2:65" s="12" customFormat="1">
      <c r="B485" s="169"/>
      <c r="D485" s="163" t="s">
        <v>201</v>
      </c>
      <c r="E485" s="170" t="s">
        <v>1</v>
      </c>
      <c r="F485" s="171" t="s">
        <v>535</v>
      </c>
      <c r="H485" s="172">
        <v>30.375</v>
      </c>
      <c r="I485" s="173"/>
      <c r="L485" s="169"/>
      <c r="M485" s="174"/>
      <c r="N485" s="175"/>
      <c r="O485" s="175"/>
      <c r="P485" s="175"/>
      <c r="Q485" s="175"/>
      <c r="R485" s="175"/>
      <c r="S485" s="175"/>
      <c r="T485" s="176"/>
      <c r="AT485" s="170" t="s">
        <v>201</v>
      </c>
      <c r="AU485" s="170" t="s">
        <v>87</v>
      </c>
      <c r="AV485" s="12" t="s">
        <v>87</v>
      </c>
      <c r="AW485" s="12" t="s">
        <v>32</v>
      </c>
      <c r="AX485" s="12" t="s">
        <v>77</v>
      </c>
      <c r="AY485" s="170" t="s">
        <v>121</v>
      </c>
    </row>
    <row r="486" spans="2:65" s="12" customFormat="1">
      <c r="B486" s="169"/>
      <c r="D486" s="163" t="s">
        <v>201</v>
      </c>
      <c r="E486" s="170" t="s">
        <v>1</v>
      </c>
      <c r="F486" s="171" t="s">
        <v>536</v>
      </c>
      <c r="H486" s="172">
        <v>20.25</v>
      </c>
      <c r="I486" s="173"/>
      <c r="L486" s="169"/>
      <c r="M486" s="174"/>
      <c r="N486" s="175"/>
      <c r="O486" s="175"/>
      <c r="P486" s="175"/>
      <c r="Q486" s="175"/>
      <c r="R486" s="175"/>
      <c r="S486" s="175"/>
      <c r="T486" s="176"/>
      <c r="AT486" s="170" t="s">
        <v>201</v>
      </c>
      <c r="AU486" s="170" t="s">
        <v>87</v>
      </c>
      <c r="AV486" s="12" t="s">
        <v>87</v>
      </c>
      <c r="AW486" s="12" t="s">
        <v>32</v>
      </c>
      <c r="AX486" s="12" t="s">
        <v>77</v>
      </c>
      <c r="AY486" s="170" t="s">
        <v>121</v>
      </c>
    </row>
    <row r="487" spans="2:65" s="12" customFormat="1">
      <c r="B487" s="169"/>
      <c r="D487" s="163" t="s">
        <v>201</v>
      </c>
      <c r="E487" s="170" t="s">
        <v>1</v>
      </c>
      <c r="F487" s="171" t="s">
        <v>537</v>
      </c>
      <c r="H487" s="172">
        <v>29.97</v>
      </c>
      <c r="I487" s="173"/>
      <c r="L487" s="169"/>
      <c r="M487" s="174"/>
      <c r="N487" s="175"/>
      <c r="O487" s="175"/>
      <c r="P487" s="175"/>
      <c r="Q487" s="175"/>
      <c r="R487" s="175"/>
      <c r="S487" s="175"/>
      <c r="T487" s="176"/>
      <c r="AT487" s="170" t="s">
        <v>201</v>
      </c>
      <c r="AU487" s="170" t="s">
        <v>87</v>
      </c>
      <c r="AV487" s="12" t="s">
        <v>87</v>
      </c>
      <c r="AW487" s="12" t="s">
        <v>32</v>
      </c>
      <c r="AX487" s="12" t="s">
        <v>77</v>
      </c>
      <c r="AY487" s="170" t="s">
        <v>121</v>
      </c>
    </row>
    <row r="488" spans="2:65" s="13" customFormat="1">
      <c r="B488" s="177"/>
      <c r="D488" s="163" t="s">
        <v>201</v>
      </c>
      <c r="E488" s="178" t="s">
        <v>1</v>
      </c>
      <c r="F488" s="179" t="s">
        <v>208</v>
      </c>
      <c r="H488" s="180">
        <v>198.72</v>
      </c>
      <c r="I488" s="181"/>
      <c r="L488" s="177"/>
      <c r="M488" s="182"/>
      <c r="N488" s="183"/>
      <c r="O488" s="183"/>
      <c r="P488" s="183"/>
      <c r="Q488" s="183"/>
      <c r="R488" s="183"/>
      <c r="S488" s="183"/>
      <c r="T488" s="184"/>
      <c r="AT488" s="178" t="s">
        <v>201</v>
      </c>
      <c r="AU488" s="178" t="s">
        <v>87</v>
      </c>
      <c r="AV488" s="13" t="s">
        <v>140</v>
      </c>
      <c r="AW488" s="13" t="s">
        <v>32</v>
      </c>
      <c r="AX488" s="13" t="s">
        <v>85</v>
      </c>
      <c r="AY488" s="178" t="s">
        <v>121</v>
      </c>
    </row>
    <row r="489" spans="2:65" s="1" customFormat="1" ht="36" customHeight="1">
      <c r="B489" s="149"/>
      <c r="C489" s="150" t="s">
        <v>538</v>
      </c>
      <c r="D489" s="150" t="s">
        <v>124</v>
      </c>
      <c r="E489" s="151" t="s">
        <v>539</v>
      </c>
      <c r="F489" s="152" t="s">
        <v>540</v>
      </c>
      <c r="G489" s="153" t="s">
        <v>199</v>
      </c>
      <c r="H489" s="154">
        <v>198.72</v>
      </c>
      <c r="I489" s="155"/>
      <c r="J489" s="156">
        <f>ROUND(I489*H489,2)</f>
        <v>0</v>
      </c>
      <c r="K489" s="152" t="s">
        <v>1</v>
      </c>
      <c r="L489" s="31"/>
      <c r="M489" s="157" t="s">
        <v>1</v>
      </c>
      <c r="N489" s="158" t="s">
        <v>42</v>
      </c>
      <c r="O489" s="54"/>
      <c r="P489" s="159">
        <f>O489*H489</f>
        <v>0</v>
      </c>
      <c r="Q489" s="159">
        <v>0</v>
      </c>
      <c r="R489" s="159">
        <f>Q489*H489</f>
        <v>0</v>
      </c>
      <c r="S489" s="159">
        <v>0</v>
      </c>
      <c r="T489" s="160">
        <f>S489*H489</f>
        <v>0</v>
      </c>
      <c r="AR489" s="161" t="s">
        <v>334</v>
      </c>
      <c r="AT489" s="161" t="s">
        <v>124</v>
      </c>
      <c r="AU489" s="161" t="s">
        <v>87</v>
      </c>
      <c r="AY489" s="16" t="s">
        <v>121</v>
      </c>
      <c r="BE489" s="162">
        <f>IF(N489="základní",J489,0)</f>
        <v>0</v>
      </c>
      <c r="BF489" s="162">
        <f>IF(N489="snížená",J489,0)</f>
        <v>0</v>
      </c>
      <c r="BG489" s="162">
        <f>IF(N489="zákl. přenesená",J489,0)</f>
        <v>0</v>
      </c>
      <c r="BH489" s="162">
        <f>IF(N489="sníž. přenesená",J489,0)</f>
        <v>0</v>
      </c>
      <c r="BI489" s="162">
        <f>IF(N489="nulová",J489,0)</f>
        <v>0</v>
      </c>
      <c r="BJ489" s="16" t="s">
        <v>85</v>
      </c>
      <c r="BK489" s="162">
        <f>ROUND(I489*H489,2)</f>
        <v>0</v>
      </c>
      <c r="BL489" s="16" t="s">
        <v>334</v>
      </c>
      <c r="BM489" s="161" t="s">
        <v>541</v>
      </c>
    </row>
    <row r="490" spans="2:65" s="1" customFormat="1" ht="24" customHeight="1">
      <c r="B490" s="149"/>
      <c r="C490" s="150" t="s">
        <v>542</v>
      </c>
      <c r="D490" s="150" t="s">
        <v>124</v>
      </c>
      <c r="E490" s="151" t="s">
        <v>543</v>
      </c>
      <c r="F490" s="152" t="s">
        <v>544</v>
      </c>
      <c r="G490" s="153" t="s">
        <v>199</v>
      </c>
      <c r="H490" s="154">
        <v>258.34500000000003</v>
      </c>
      <c r="I490" s="155"/>
      <c r="J490" s="156">
        <f>ROUND(I490*H490,2)</f>
        <v>0</v>
      </c>
      <c r="K490" s="152" t="s">
        <v>128</v>
      </c>
      <c r="L490" s="31"/>
      <c r="M490" s="157" t="s">
        <v>1</v>
      </c>
      <c r="N490" s="158" t="s">
        <v>42</v>
      </c>
      <c r="O490" s="54"/>
      <c r="P490" s="159">
        <f>O490*H490</f>
        <v>0</v>
      </c>
      <c r="Q490" s="159">
        <v>0</v>
      </c>
      <c r="R490" s="159">
        <f>Q490*H490</f>
        <v>0</v>
      </c>
      <c r="S490" s="159">
        <v>0</v>
      </c>
      <c r="T490" s="160">
        <f>S490*H490</f>
        <v>0</v>
      </c>
      <c r="AR490" s="161" t="s">
        <v>334</v>
      </c>
      <c r="AT490" s="161" t="s">
        <v>124</v>
      </c>
      <c r="AU490" s="161" t="s">
        <v>87</v>
      </c>
      <c r="AY490" s="16" t="s">
        <v>121</v>
      </c>
      <c r="BE490" s="162">
        <f>IF(N490="základní",J490,0)</f>
        <v>0</v>
      </c>
      <c r="BF490" s="162">
        <f>IF(N490="snížená",J490,0)</f>
        <v>0</v>
      </c>
      <c r="BG490" s="162">
        <f>IF(N490="zákl. přenesená",J490,0)</f>
        <v>0</v>
      </c>
      <c r="BH490" s="162">
        <f>IF(N490="sníž. přenesená",J490,0)</f>
        <v>0</v>
      </c>
      <c r="BI490" s="162">
        <f>IF(N490="nulová",J490,0)</f>
        <v>0</v>
      </c>
      <c r="BJ490" s="16" t="s">
        <v>85</v>
      </c>
      <c r="BK490" s="162">
        <f>ROUND(I490*H490,2)</f>
        <v>0</v>
      </c>
      <c r="BL490" s="16" t="s">
        <v>334</v>
      </c>
      <c r="BM490" s="161" t="s">
        <v>545</v>
      </c>
    </row>
    <row r="491" spans="2:65" s="12" customFormat="1">
      <c r="B491" s="169"/>
      <c r="D491" s="163" t="s">
        <v>201</v>
      </c>
      <c r="E491" s="170" t="s">
        <v>1</v>
      </c>
      <c r="F491" s="171" t="s">
        <v>546</v>
      </c>
      <c r="H491" s="172">
        <v>50.625</v>
      </c>
      <c r="I491" s="173"/>
      <c r="L491" s="169"/>
      <c r="M491" s="174"/>
      <c r="N491" s="175"/>
      <c r="O491" s="175"/>
      <c r="P491" s="175"/>
      <c r="Q491" s="175"/>
      <c r="R491" s="175"/>
      <c r="S491" s="175"/>
      <c r="T491" s="176"/>
      <c r="AT491" s="170" t="s">
        <v>201</v>
      </c>
      <c r="AU491" s="170" t="s">
        <v>87</v>
      </c>
      <c r="AV491" s="12" t="s">
        <v>87</v>
      </c>
      <c r="AW491" s="12" t="s">
        <v>32</v>
      </c>
      <c r="AX491" s="12" t="s">
        <v>77</v>
      </c>
      <c r="AY491" s="170" t="s">
        <v>121</v>
      </c>
    </row>
    <row r="492" spans="2:65" s="12" customFormat="1">
      <c r="B492" s="169"/>
      <c r="D492" s="163" t="s">
        <v>201</v>
      </c>
      <c r="E492" s="170" t="s">
        <v>1</v>
      </c>
      <c r="F492" s="171" t="s">
        <v>547</v>
      </c>
      <c r="H492" s="172">
        <v>22.5</v>
      </c>
      <c r="I492" s="173"/>
      <c r="L492" s="169"/>
      <c r="M492" s="174"/>
      <c r="N492" s="175"/>
      <c r="O492" s="175"/>
      <c r="P492" s="175"/>
      <c r="Q492" s="175"/>
      <c r="R492" s="175"/>
      <c r="S492" s="175"/>
      <c r="T492" s="176"/>
      <c r="AT492" s="170" t="s">
        <v>201</v>
      </c>
      <c r="AU492" s="170" t="s">
        <v>87</v>
      </c>
      <c r="AV492" s="12" t="s">
        <v>87</v>
      </c>
      <c r="AW492" s="12" t="s">
        <v>32</v>
      </c>
      <c r="AX492" s="12" t="s">
        <v>77</v>
      </c>
      <c r="AY492" s="170" t="s">
        <v>121</v>
      </c>
    </row>
    <row r="493" spans="2:65" s="14" customFormat="1">
      <c r="B493" s="185"/>
      <c r="D493" s="163" t="s">
        <v>201</v>
      </c>
      <c r="E493" s="186" t="s">
        <v>1</v>
      </c>
      <c r="F493" s="187" t="s">
        <v>232</v>
      </c>
      <c r="H493" s="188">
        <v>73.125</v>
      </c>
      <c r="I493" s="189"/>
      <c r="L493" s="185"/>
      <c r="M493" s="190"/>
      <c r="N493" s="191"/>
      <c r="O493" s="191"/>
      <c r="P493" s="191"/>
      <c r="Q493" s="191"/>
      <c r="R493" s="191"/>
      <c r="S493" s="191"/>
      <c r="T493" s="192"/>
      <c r="AT493" s="186" t="s">
        <v>201</v>
      </c>
      <c r="AU493" s="186" t="s">
        <v>87</v>
      </c>
      <c r="AV493" s="14" t="s">
        <v>136</v>
      </c>
      <c r="AW493" s="14" t="s">
        <v>32</v>
      </c>
      <c r="AX493" s="14" t="s">
        <v>77</v>
      </c>
      <c r="AY493" s="186" t="s">
        <v>121</v>
      </c>
    </row>
    <row r="494" spans="2:65" s="12" customFormat="1">
      <c r="B494" s="169"/>
      <c r="D494" s="163" t="s">
        <v>201</v>
      </c>
      <c r="E494" s="170" t="s">
        <v>1</v>
      </c>
      <c r="F494" s="171" t="s">
        <v>548</v>
      </c>
      <c r="H494" s="172">
        <v>37.125</v>
      </c>
      <c r="I494" s="173"/>
      <c r="L494" s="169"/>
      <c r="M494" s="174"/>
      <c r="N494" s="175"/>
      <c r="O494" s="175"/>
      <c r="P494" s="175"/>
      <c r="Q494" s="175"/>
      <c r="R494" s="175"/>
      <c r="S494" s="175"/>
      <c r="T494" s="176"/>
      <c r="AT494" s="170" t="s">
        <v>201</v>
      </c>
      <c r="AU494" s="170" t="s">
        <v>87</v>
      </c>
      <c r="AV494" s="12" t="s">
        <v>87</v>
      </c>
      <c r="AW494" s="12" t="s">
        <v>32</v>
      </c>
      <c r="AX494" s="12" t="s">
        <v>77</v>
      </c>
      <c r="AY494" s="170" t="s">
        <v>121</v>
      </c>
    </row>
    <row r="495" spans="2:65" s="12" customFormat="1">
      <c r="B495" s="169"/>
      <c r="D495" s="163" t="s">
        <v>201</v>
      </c>
      <c r="E495" s="170" t="s">
        <v>1</v>
      </c>
      <c r="F495" s="171" t="s">
        <v>549</v>
      </c>
      <c r="H495" s="172">
        <v>16.5</v>
      </c>
      <c r="I495" s="173"/>
      <c r="L495" s="169"/>
      <c r="M495" s="174"/>
      <c r="N495" s="175"/>
      <c r="O495" s="175"/>
      <c r="P495" s="175"/>
      <c r="Q495" s="175"/>
      <c r="R495" s="175"/>
      <c r="S495" s="175"/>
      <c r="T495" s="176"/>
      <c r="AT495" s="170" t="s">
        <v>201</v>
      </c>
      <c r="AU495" s="170" t="s">
        <v>87</v>
      </c>
      <c r="AV495" s="12" t="s">
        <v>87</v>
      </c>
      <c r="AW495" s="12" t="s">
        <v>32</v>
      </c>
      <c r="AX495" s="12" t="s">
        <v>77</v>
      </c>
      <c r="AY495" s="170" t="s">
        <v>121</v>
      </c>
    </row>
    <row r="496" spans="2:65" s="14" customFormat="1">
      <c r="B496" s="185"/>
      <c r="D496" s="163" t="s">
        <v>201</v>
      </c>
      <c r="E496" s="186" t="s">
        <v>1</v>
      </c>
      <c r="F496" s="187" t="s">
        <v>233</v>
      </c>
      <c r="H496" s="188">
        <v>53.625</v>
      </c>
      <c r="I496" s="189"/>
      <c r="L496" s="185"/>
      <c r="M496" s="190"/>
      <c r="N496" s="191"/>
      <c r="O496" s="191"/>
      <c r="P496" s="191"/>
      <c r="Q496" s="191"/>
      <c r="R496" s="191"/>
      <c r="S496" s="191"/>
      <c r="T496" s="192"/>
      <c r="AT496" s="186" t="s">
        <v>201</v>
      </c>
      <c r="AU496" s="186" t="s">
        <v>87</v>
      </c>
      <c r="AV496" s="14" t="s">
        <v>136</v>
      </c>
      <c r="AW496" s="14" t="s">
        <v>32</v>
      </c>
      <c r="AX496" s="14" t="s">
        <v>77</v>
      </c>
      <c r="AY496" s="186" t="s">
        <v>121</v>
      </c>
    </row>
    <row r="497" spans="2:65" s="12" customFormat="1">
      <c r="B497" s="169"/>
      <c r="D497" s="163" t="s">
        <v>201</v>
      </c>
      <c r="E497" s="170" t="s">
        <v>1</v>
      </c>
      <c r="F497" s="171" t="s">
        <v>548</v>
      </c>
      <c r="H497" s="172">
        <v>37.125</v>
      </c>
      <c r="I497" s="173"/>
      <c r="L497" s="169"/>
      <c r="M497" s="174"/>
      <c r="N497" s="175"/>
      <c r="O497" s="175"/>
      <c r="P497" s="175"/>
      <c r="Q497" s="175"/>
      <c r="R497" s="175"/>
      <c r="S497" s="175"/>
      <c r="T497" s="176"/>
      <c r="AT497" s="170" t="s">
        <v>201</v>
      </c>
      <c r="AU497" s="170" t="s">
        <v>87</v>
      </c>
      <c r="AV497" s="12" t="s">
        <v>87</v>
      </c>
      <c r="AW497" s="12" t="s">
        <v>32</v>
      </c>
      <c r="AX497" s="12" t="s">
        <v>77</v>
      </c>
      <c r="AY497" s="170" t="s">
        <v>121</v>
      </c>
    </row>
    <row r="498" spans="2:65" s="12" customFormat="1">
      <c r="B498" s="169"/>
      <c r="D498" s="163" t="s">
        <v>201</v>
      </c>
      <c r="E498" s="170" t="s">
        <v>1</v>
      </c>
      <c r="F498" s="171" t="s">
        <v>549</v>
      </c>
      <c r="H498" s="172">
        <v>16.5</v>
      </c>
      <c r="I498" s="173"/>
      <c r="L498" s="169"/>
      <c r="M498" s="174"/>
      <c r="N498" s="175"/>
      <c r="O498" s="175"/>
      <c r="P498" s="175"/>
      <c r="Q498" s="175"/>
      <c r="R498" s="175"/>
      <c r="S498" s="175"/>
      <c r="T498" s="176"/>
      <c r="AT498" s="170" t="s">
        <v>201</v>
      </c>
      <c r="AU498" s="170" t="s">
        <v>87</v>
      </c>
      <c r="AV498" s="12" t="s">
        <v>87</v>
      </c>
      <c r="AW498" s="12" t="s">
        <v>32</v>
      </c>
      <c r="AX498" s="12" t="s">
        <v>77</v>
      </c>
      <c r="AY498" s="170" t="s">
        <v>121</v>
      </c>
    </row>
    <row r="499" spans="2:65" s="14" customFormat="1">
      <c r="B499" s="185"/>
      <c r="D499" s="163" t="s">
        <v>201</v>
      </c>
      <c r="E499" s="186" t="s">
        <v>1</v>
      </c>
      <c r="F499" s="187" t="s">
        <v>236</v>
      </c>
      <c r="H499" s="188">
        <v>53.625</v>
      </c>
      <c r="I499" s="189"/>
      <c r="L499" s="185"/>
      <c r="M499" s="190"/>
      <c r="N499" s="191"/>
      <c r="O499" s="191"/>
      <c r="P499" s="191"/>
      <c r="Q499" s="191"/>
      <c r="R499" s="191"/>
      <c r="S499" s="191"/>
      <c r="T499" s="192"/>
      <c r="AT499" s="186" t="s">
        <v>201</v>
      </c>
      <c r="AU499" s="186" t="s">
        <v>87</v>
      </c>
      <c r="AV499" s="14" t="s">
        <v>136</v>
      </c>
      <c r="AW499" s="14" t="s">
        <v>32</v>
      </c>
      <c r="AX499" s="14" t="s">
        <v>77</v>
      </c>
      <c r="AY499" s="186" t="s">
        <v>121</v>
      </c>
    </row>
    <row r="500" spans="2:65" s="12" customFormat="1">
      <c r="B500" s="169"/>
      <c r="D500" s="163" t="s">
        <v>201</v>
      </c>
      <c r="E500" s="170" t="s">
        <v>1</v>
      </c>
      <c r="F500" s="171" t="s">
        <v>550</v>
      </c>
      <c r="H500" s="172">
        <v>27</v>
      </c>
      <c r="I500" s="173"/>
      <c r="L500" s="169"/>
      <c r="M500" s="174"/>
      <c r="N500" s="175"/>
      <c r="O500" s="175"/>
      <c r="P500" s="175"/>
      <c r="Q500" s="175"/>
      <c r="R500" s="175"/>
      <c r="S500" s="175"/>
      <c r="T500" s="176"/>
      <c r="AT500" s="170" t="s">
        <v>201</v>
      </c>
      <c r="AU500" s="170" t="s">
        <v>87</v>
      </c>
      <c r="AV500" s="12" t="s">
        <v>87</v>
      </c>
      <c r="AW500" s="12" t="s">
        <v>32</v>
      </c>
      <c r="AX500" s="12" t="s">
        <v>77</v>
      </c>
      <c r="AY500" s="170" t="s">
        <v>121</v>
      </c>
    </row>
    <row r="501" spans="2:65" s="12" customFormat="1">
      <c r="B501" s="169"/>
      <c r="D501" s="163" t="s">
        <v>201</v>
      </c>
      <c r="E501" s="170" t="s">
        <v>1</v>
      </c>
      <c r="F501" s="171" t="s">
        <v>551</v>
      </c>
      <c r="H501" s="172">
        <v>12</v>
      </c>
      <c r="I501" s="173"/>
      <c r="L501" s="169"/>
      <c r="M501" s="174"/>
      <c r="N501" s="175"/>
      <c r="O501" s="175"/>
      <c r="P501" s="175"/>
      <c r="Q501" s="175"/>
      <c r="R501" s="175"/>
      <c r="S501" s="175"/>
      <c r="T501" s="176"/>
      <c r="AT501" s="170" t="s">
        <v>201</v>
      </c>
      <c r="AU501" s="170" t="s">
        <v>87</v>
      </c>
      <c r="AV501" s="12" t="s">
        <v>87</v>
      </c>
      <c r="AW501" s="12" t="s">
        <v>32</v>
      </c>
      <c r="AX501" s="12" t="s">
        <v>77</v>
      </c>
      <c r="AY501" s="170" t="s">
        <v>121</v>
      </c>
    </row>
    <row r="502" spans="2:65" s="14" customFormat="1">
      <c r="B502" s="185"/>
      <c r="D502" s="163" t="s">
        <v>201</v>
      </c>
      <c r="E502" s="186" t="s">
        <v>1</v>
      </c>
      <c r="F502" s="187" t="s">
        <v>239</v>
      </c>
      <c r="H502" s="188">
        <v>39</v>
      </c>
      <c r="I502" s="189"/>
      <c r="L502" s="185"/>
      <c r="M502" s="190"/>
      <c r="N502" s="191"/>
      <c r="O502" s="191"/>
      <c r="P502" s="191"/>
      <c r="Q502" s="191"/>
      <c r="R502" s="191"/>
      <c r="S502" s="191"/>
      <c r="T502" s="192"/>
      <c r="AT502" s="186" t="s">
        <v>201</v>
      </c>
      <c r="AU502" s="186" t="s">
        <v>87</v>
      </c>
      <c r="AV502" s="14" t="s">
        <v>136</v>
      </c>
      <c r="AW502" s="14" t="s">
        <v>32</v>
      </c>
      <c r="AX502" s="14" t="s">
        <v>77</v>
      </c>
      <c r="AY502" s="186" t="s">
        <v>121</v>
      </c>
    </row>
    <row r="503" spans="2:65" s="12" customFormat="1">
      <c r="B503" s="169"/>
      <c r="D503" s="163" t="s">
        <v>201</v>
      </c>
      <c r="E503" s="170" t="s">
        <v>1</v>
      </c>
      <c r="F503" s="171" t="s">
        <v>552</v>
      </c>
      <c r="H503" s="172">
        <v>29.97</v>
      </c>
      <c r="I503" s="173"/>
      <c r="L503" s="169"/>
      <c r="M503" s="174"/>
      <c r="N503" s="175"/>
      <c r="O503" s="175"/>
      <c r="P503" s="175"/>
      <c r="Q503" s="175"/>
      <c r="R503" s="175"/>
      <c r="S503" s="175"/>
      <c r="T503" s="176"/>
      <c r="AT503" s="170" t="s">
        <v>201</v>
      </c>
      <c r="AU503" s="170" t="s">
        <v>87</v>
      </c>
      <c r="AV503" s="12" t="s">
        <v>87</v>
      </c>
      <c r="AW503" s="12" t="s">
        <v>32</v>
      </c>
      <c r="AX503" s="12" t="s">
        <v>77</v>
      </c>
      <c r="AY503" s="170" t="s">
        <v>121</v>
      </c>
    </row>
    <row r="504" spans="2:65" s="12" customFormat="1">
      <c r="B504" s="169"/>
      <c r="D504" s="163" t="s">
        <v>201</v>
      </c>
      <c r="E504" s="170" t="s">
        <v>1</v>
      </c>
      <c r="F504" s="171" t="s">
        <v>553</v>
      </c>
      <c r="H504" s="172">
        <v>9</v>
      </c>
      <c r="I504" s="173"/>
      <c r="L504" s="169"/>
      <c r="M504" s="174"/>
      <c r="N504" s="175"/>
      <c r="O504" s="175"/>
      <c r="P504" s="175"/>
      <c r="Q504" s="175"/>
      <c r="R504" s="175"/>
      <c r="S504" s="175"/>
      <c r="T504" s="176"/>
      <c r="AT504" s="170" t="s">
        <v>201</v>
      </c>
      <c r="AU504" s="170" t="s">
        <v>87</v>
      </c>
      <c r="AV504" s="12" t="s">
        <v>87</v>
      </c>
      <c r="AW504" s="12" t="s">
        <v>32</v>
      </c>
      <c r="AX504" s="12" t="s">
        <v>77</v>
      </c>
      <c r="AY504" s="170" t="s">
        <v>121</v>
      </c>
    </row>
    <row r="505" spans="2:65" s="14" customFormat="1">
      <c r="B505" s="185"/>
      <c r="D505" s="163" t="s">
        <v>201</v>
      </c>
      <c r="E505" s="186" t="s">
        <v>1</v>
      </c>
      <c r="F505" s="187" t="s">
        <v>242</v>
      </c>
      <c r="H505" s="188">
        <v>38.97</v>
      </c>
      <c r="I505" s="189"/>
      <c r="L505" s="185"/>
      <c r="M505" s="190"/>
      <c r="N505" s="191"/>
      <c r="O505" s="191"/>
      <c r="P505" s="191"/>
      <c r="Q505" s="191"/>
      <c r="R505" s="191"/>
      <c r="S505" s="191"/>
      <c r="T505" s="192"/>
      <c r="AT505" s="186" t="s">
        <v>201</v>
      </c>
      <c r="AU505" s="186" t="s">
        <v>87</v>
      </c>
      <c r="AV505" s="14" t="s">
        <v>136</v>
      </c>
      <c r="AW505" s="14" t="s">
        <v>32</v>
      </c>
      <c r="AX505" s="14" t="s">
        <v>77</v>
      </c>
      <c r="AY505" s="186" t="s">
        <v>121</v>
      </c>
    </row>
    <row r="506" spans="2:65" s="13" customFormat="1">
      <c r="B506" s="177"/>
      <c r="D506" s="163" t="s">
        <v>201</v>
      </c>
      <c r="E506" s="178" t="s">
        <v>1</v>
      </c>
      <c r="F506" s="179" t="s">
        <v>208</v>
      </c>
      <c r="H506" s="180">
        <v>258.34500000000003</v>
      </c>
      <c r="I506" s="181"/>
      <c r="L506" s="177"/>
      <c r="M506" s="182"/>
      <c r="N506" s="183"/>
      <c r="O506" s="183"/>
      <c r="P506" s="183"/>
      <c r="Q506" s="183"/>
      <c r="R506" s="183"/>
      <c r="S506" s="183"/>
      <c r="T506" s="184"/>
      <c r="AT506" s="178" t="s">
        <v>201</v>
      </c>
      <c r="AU506" s="178" t="s">
        <v>87</v>
      </c>
      <c r="AV506" s="13" t="s">
        <v>140</v>
      </c>
      <c r="AW506" s="13" t="s">
        <v>32</v>
      </c>
      <c r="AX506" s="13" t="s">
        <v>85</v>
      </c>
      <c r="AY506" s="178" t="s">
        <v>121</v>
      </c>
    </row>
    <row r="507" spans="2:65" s="1" customFormat="1" ht="24" customHeight="1">
      <c r="B507" s="149"/>
      <c r="C507" s="193" t="s">
        <v>554</v>
      </c>
      <c r="D507" s="193" t="s">
        <v>339</v>
      </c>
      <c r="E507" s="194" t="s">
        <v>555</v>
      </c>
      <c r="F507" s="195" t="s">
        <v>556</v>
      </c>
      <c r="G507" s="196" t="s">
        <v>199</v>
      </c>
      <c r="H507" s="197">
        <v>76.5</v>
      </c>
      <c r="I507" s="198"/>
      <c r="J507" s="199">
        <f>ROUND(I507*H507,2)</f>
        <v>0</v>
      </c>
      <c r="K507" s="195" t="s">
        <v>128</v>
      </c>
      <c r="L507" s="200"/>
      <c r="M507" s="201" t="s">
        <v>1</v>
      </c>
      <c r="N507" s="202" t="s">
        <v>42</v>
      </c>
      <c r="O507" s="54"/>
      <c r="P507" s="159">
        <f>O507*H507</f>
        <v>0</v>
      </c>
      <c r="Q507" s="159">
        <v>1.3140000000000001E-2</v>
      </c>
      <c r="R507" s="159">
        <f>Q507*H507</f>
        <v>1.0052100000000002</v>
      </c>
      <c r="S507" s="159">
        <v>0</v>
      </c>
      <c r="T507" s="160">
        <f>S507*H507</f>
        <v>0</v>
      </c>
      <c r="AR507" s="161" t="s">
        <v>440</v>
      </c>
      <c r="AT507" s="161" t="s">
        <v>339</v>
      </c>
      <c r="AU507" s="161" t="s">
        <v>87</v>
      </c>
      <c r="AY507" s="16" t="s">
        <v>121</v>
      </c>
      <c r="BE507" s="162">
        <f>IF(N507="základní",J507,0)</f>
        <v>0</v>
      </c>
      <c r="BF507" s="162">
        <f>IF(N507="snížená",J507,0)</f>
        <v>0</v>
      </c>
      <c r="BG507" s="162">
        <f>IF(N507="zákl. přenesená",J507,0)</f>
        <v>0</v>
      </c>
      <c r="BH507" s="162">
        <f>IF(N507="sníž. přenesená",J507,0)</f>
        <v>0</v>
      </c>
      <c r="BI507" s="162">
        <f>IF(N507="nulová",J507,0)</f>
        <v>0</v>
      </c>
      <c r="BJ507" s="16" t="s">
        <v>85</v>
      </c>
      <c r="BK507" s="162">
        <f>ROUND(I507*H507,2)</f>
        <v>0</v>
      </c>
      <c r="BL507" s="16" t="s">
        <v>334</v>
      </c>
      <c r="BM507" s="161" t="s">
        <v>557</v>
      </c>
    </row>
    <row r="508" spans="2:65" s="12" customFormat="1">
      <c r="B508" s="169"/>
      <c r="D508" s="163" t="s">
        <v>201</v>
      </c>
      <c r="E508" s="170" t="s">
        <v>1</v>
      </c>
      <c r="F508" s="171" t="s">
        <v>558</v>
      </c>
      <c r="H508" s="172">
        <v>22.5</v>
      </c>
      <c r="I508" s="173"/>
      <c r="L508" s="169"/>
      <c r="M508" s="174"/>
      <c r="N508" s="175"/>
      <c r="O508" s="175"/>
      <c r="P508" s="175"/>
      <c r="Q508" s="175"/>
      <c r="R508" s="175"/>
      <c r="S508" s="175"/>
      <c r="T508" s="176"/>
      <c r="AT508" s="170" t="s">
        <v>201</v>
      </c>
      <c r="AU508" s="170" t="s">
        <v>87</v>
      </c>
      <c r="AV508" s="12" t="s">
        <v>87</v>
      </c>
      <c r="AW508" s="12" t="s">
        <v>32</v>
      </c>
      <c r="AX508" s="12" t="s">
        <v>77</v>
      </c>
      <c r="AY508" s="170" t="s">
        <v>121</v>
      </c>
    </row>
    <row r="509" spans="2:65" s="12" customFormat="1">
      <c r="B509" s="169"/>
      <c r="D509" s="163" t="s">
        <v>201</v>
      </c>
      <c r="E509" s="170" t="s">
        <v>1</v>
      </c>
      <c r="F509" s="171" t="s">
        <v>559</v>
      </c>
      <c r="H509" s="172">
        <v>16.5</v>
      </c>
      <c r="I509" s="173"/>
      <c r="L509" s="169"/>
      <c r="M509" s="174"/>
      <c r="N509" s="175"/>
      <c r="O509" s="175"/>
      <c r="P509" s="175"/>
      <c r="Q509" s="175"/>
      <c r="R509" s="175"/>
      <c r="S509" s="175"/>
      <c r="T509" s="176"/>
      <c r="AT509" s="170" t="s">
        <v>201</v>
      </c>
      <c r="AU509" s="170" t="s">
        <v>87</v>
      </c>
      <c r="AV509" s="12" t="s">
        <v>87</v>
      </c>
      <c r="AW509" s="12" t="s">
        <v>32</v>
      </c>
      <c r="AX509" s="12" t="s">
        <v>77</v>
      </c>
      <c r="AY509" s="170" t="s">
        <v>121</v>
      </c>
    </row>
    <row r="510" spans="2:65" s="12" customFormat="1">
      <c r="B510" s="169"/>
      <c r="D510" s="163" t="s">
        <v>201</v>
      </c>
      <c r="E510" s="170" t="s">
        <v>1</v>
      </c>
      <c r="F510" s="171" t="s">
        <v>560</v>
      </c>
      <c r="H510" s="172">
        <v>16.5</v>
      </c>
      <c r="I510" s="173"/>
      <c r="L510" s="169"/>
      <c r="M510" s="174"/>
      <c r="N510" s="175"/>
      <c r="O510" s="175"/>
      <c r="P510" s="175"/>
      <c r="Q510" s="175"/>
      <c r="R510" s="175"/>
      <c r="S510" s="175"/>
      <c r="T510" s="176"/>
      <c r="AT510" s="170" t="s">
        <v>201</v>
      </c>
      <c r="AU510" s="170" t="s">
        <v>87</v>
      </c>
      <c r="AV510" s="12" t="s">
        <v>87</v>
      </c>
      <c r="AW510" s="12" t="s">
        <v>32</v>
      </c>
      <c r="AX510" s="12" t="s">
        <v>77</v>
      </c>
      <c r="AY510" s="170" t="s">
        <v>121</v>
      </c>
    </row>
    <row r="511" spans="2:65" s="12" customFormat="1">
      <c r="B511" s="169"/>
      <c r="D511" s="163" t="s">
        <v>201</v>
      </c>
      <c r="E511" s="170" t="s">
        <v>1</v>
      </c>
      <c r="F511" s="171" t="s">
        <v>561</v>
      </c>
      <c r="H511" s="172">
        <v>12</v>
      </c>
      <c r="I511" s="173"/>
      <c r="L511" s="169"/>
      <c r="M511" s="174"/>
      <c r="N511" s="175"/>
      <c r="O511" s="175"/>
      <c r="P511" s="175"/>
      <c r="Q511" s="175"/>
      <c r="R511" s="175"/>
      <c r="S511" s="175"/>
      <c r="T511" s="176"/>
      <c r="AT511" s="170" t="s">
        <v>201</v>
      </c>
      <c r="AU511" s="170" t="s">
        <v>87</v>
      </c>
      <c r="AV511" s="12" t="s">
        <v>87</v>
      </c>
      <c r="AW511" s="12" t="s">
        <v>32</v>
      </c>
      <c r="AX511" s="12" t="s">
        <v>77</v>
      </c>
      <c r="AY511" s="170" t="s">
        <v>121</v>
      </c>
    </row>
    <row r="512" spans="2:65" s="12" customFormat="1">
      <c r="B512" s="169"/>
      <c r="D512" s="163" t="s">
        <v>201</v>
      </c>
      <c r="E512" s="170" t="s">
        <v>1</v>
      </c>
      <c r="F512" s="171" t="s">
        <v>562</v>
      </c>
      <c r="H512" s="172">
        <v>9</v>
      </c>
      <c r="I512" s="173"/>
      <c r="L512" s="169"/>
      <c r="M512" s="174"/>
      <c r="N512" s="175"/>
      <c r="O512" s="175"/>
      <c r="P512" s="175"/>
      <c r="Q512" s="175"/>
      <c r="R512" s="175"/>
      <c r="S512" s="175"/>
      <c r="T512" s="176"/>
      <c r="AT512" s="170" t="s">
        <v>201</v>
      </c>
      <c r="AU512" s="170" t="s">
        <v>87</v>
      </c>
      <c r="AV512" s="12" t="s">
        <v>87</v>
      </c>
      <c r="AW512" s="12" t="s">
        <v>32</v>
      </c>
      <c r="AX512" s="12" t="s">
        <v>77</v>
      </c>
      <c r="AY512" s="170" t="s">
        <v>121</v>
      </c>
    </row>
    <row r="513" spans="2:65" s="13" customFormat="1">
      <c r="B513" s="177"/>
      <c r="D513" s="163" t="s">
        <v>201</v>
      </c>
      <c r="E513" s="178" t="s">
        <v>1</v>
      </c>
      <c r="F513" s="179" t="s">
        <v>208</v>
      </c>
      <c r="H513" s="180">
        <v>76.5</v>
      </c>
      <c r="I513" s="181"/>
      <c r="L513" s="177"/>
      <c r="M513" s="182"/>
      <c r="N513" s="183"/>
      <c r="O513" s="183"/>
      <c r="P513" s="183"/>
      <c r="Q513" s="183"/>
      <c r="R513" s="183"/>
      <c r="S513" s="183"/>
      <c r="T513" s="184"/>
      <c r="AT513" s="178" t="s">
        <v>201</v>
      </c>
      <c r="AU513" s="178" t="s">
        <v>87</v>
      </c>
      <c r="AV513" s="13" t="s">
        <v>140</v>
      </c>
      <c r="AW513" s="13" t="s">
        <v>32</v>
      </c>
      <c r="AX513" s="13" t="s">
        <v>85</v>
      </c>
      <c r="AY513" s="178" t="s">
        <v>121</v>
      </c>
    </row>
    <row r="514" spans="2:65" s="1" customFormat="1" ht="24" customHeight="1">
      <c r="B514" s="149"/>
      <c r="C514" s="150" t="s">
        <v>563</v>
      </c>
      <c r="D514" s="150" t="s">
        <v>124</v>
      </c>
      <c r="E514" s="151" t="s">
        <v>564</v>
      </c>
      <c r="F514" s="152" t="s">
        <v>565</v>
      </c>
      <c r="G514" s="153" t="s">
        <v>138</v>
      </c>
      <c r="H514" s="154">
        <v>4</v>
      </c>
      <c r="I514" s="155"/>
      <c r="J514" s="156">
        <f>ROUND(I514*H514,2)</f>
        <v>0</v>
      </c>
      <c r="K514" s="152" t="s">
        <v>128</v>
      </c>
      <c r="L514" s="31"/>
      <c r="M514" s="157" t="s">
        <v>1</v>
      </c>
      <c r="N514" s="158" t="s">
        <v>42</v>
      </c>
      <c r="O514" s="54"/>
      <c r="P514" s="159">
        <f>O514*H514</f>
        <v>0</v>
      </c>
      <c r="Q514" s="159">
        <v>0</v>
      </c>
      <c r="R514" s="159">
        <f>Q514*H514</f>
        <v>0</v>
      </c>
      <c r="S514" s="159">
        <v>5.0000000000000001E-3</v>
      </c>
      <c r="T514" s="160">
        <f>S514*H514</f>
        <v>0.02</v>
      </c>
      <c r="AR514" s="161" t="s">
        <v>334</v>
      </c>
      <c r="AT514" s="161" t="s">
        <v>124</v>
      </c>
      <c r="AU514" s="161" t="s">
        <v>87</v>
      </c>
      <c r="AY514" s="16" t="s">
        <v>121</v>
      </c>
      <c r="BE514" s="162">
        <f>IF(N514="základní",J514,0)</f>
        <v>0</v>
      </c>
      <c r="BF514" s="162">
        <f>IF(N514="snížená",J514,0)</f>
        <v>0</v>
      </c>
      <c r="BG514" s="162">
        <f>IF(N514="zákl. přenesená",J514,0)</f>
        <v>0</v>
      </c>
      <c r="BH514" s="162">
        <f>IF(N514="sníž. přenesená",J514,0)</f>
        <v>0</v>
      </c>
      <c r="BI514" s="162">
        <f>IF(N514="nulová",J514,0)</f>
        <v>0</v>
      </c>
      <c r="BJ514" s="16" t="s">
        <v>85</v>
      </c>
      <c r="BK514" s="162">
        <f>ROUND(I514*H514,2)</f>
        <v>0</v>
      </c>
      <c r="BL514" s="16" t="s">
        <v>334</v>
      </c>
      <c r="BM514" s="161" t="s">
        <v>566</v>
      </c>
    </row>
    <row r="515" spans="2:65" s="12" customFormat="1">
      <c r="B515" s="169"/>
      <c r="D515" s="163" t="s">
        <v>201</v>
      </c>
      <c r="E515" s="170" t="s">
        <v>1</v>
      </c>
      <c r="F515" s="171" t="s">
        <v>567</v>
      </c>
      <c r="H515" s="172">
        <v>4</v>
      </c>
      <c r="I515" s="173"/>
      <c r="L515" s="169"/>
      <c r="M515" s="174"/>
      <c r="N515" s="175"/>
      <c r="O515" s="175"/>
      <c r="P515" s="175"/>
      <c r="Q515" s="175"/>
      <c r="R515" s="175"/>
      <c r="S515" s="175"/>
      <c r="T515" s="176"/>
      <c r="AT515" s="170" t="s">
        <v>201</v>
      </c>
      <c r="AU515" s="170" t="s">
        <v>87</v>
      </c>
      <c r="AV515" s="12" t="s">
        <v>87</v>
      </c>
      <c r="AW515" s="12" t="s">
        <v>32</v>
      </c>
      <c r="AX515" s="12" t="s">
        <v>77</v>
      </c>
      <c r="AY515" s="170" t="s">
        <v>121</v>
      </c>
    </row>
    <row r="516" spans="2:65" s="13" customFormat="1">
      <c r="B516" s="177"/>
      <c r="D516" s="163" t="s">
        <v>201</v>
      </c>
      <c r="E516" s="178" t="s">
        <v>1</v>
      </c>
      <c r="F516" s="179" t="s">
        <v>208</v>
      </c>
      <c r="H516" s="180">
        <v>4</v>
      </c>
      <c r="I516" s="181"/>
      <c r="L516" s="177"/>
      <c r="M516" s="182"/>
      <c r="N516" s="183"/>
      <c r="O516" s="183"/>
      <c r="P516" s="183"/>
      <c r="Q516" s="183"/>
      <c r="R516" s="183"/>
      <c r="S516" s="183"/>
      <c r="T516" s="184"/>
      <c r="AT516" s="178" t="s">
        <v>201</v>
      </c>
      <c r="AU516" s="178" t="s">
        <v>87</v>
      </c>
      <c r="AV516" s="13" t="s">
        <v>140</v>
      </c>
      <c r="AW516" s="13" t="s">
        <v>32</v>
      </c>
      <c r="AX516" s="13" t="s">
        <v>85</v>
      </c>
      <c r="AY516" s="178" t="s">
        <v>121</v>
      </c>
    </row>
    <row r="517" spans="2:65" s="1" customFormat="1" ht="24" customHeight="1">
      <c r="B517" s="149"/>
      <c r="C517" s="150" t="s">
        <v>568</v>
      </c>
      <c r="D517" s="150" t="s">
        <v>124</v>
      </c>
      <c r="E517" s="151" t="s">
        <v>569</v>
      </c>
      <c r="F517" s="152" t="s">
        <v>570</v>
      </c>
      <c r="G517" s="153" t="s">
        <v>138</v>
      </c>
      <c r="H517" s="154">
        <v>34</v>
      </c>
      <c r="I517" s="155"/>
      <c r="J517" s="156">
        <f>ROUND(I517*H517,2)</f>
        <v>0</v>
      </c>
      <c r="K517" s="152" t="s">
        <v>128</v>
      </c>
      <c r="L517" s="31"/>
      <c r="M517" s="157" t="s">
        <v>1</v>
      </c>
      <c r="N517" s="158" t="s">
        <v>42</v>
      </c>
      <c r="O517" s="54"/>
      <c r="P517" s="159">
        <f>O517*H517</f>
        <v>0</v>
      </c>
      <c r="Q517" s="159">
        <v>0</v>
      </c>
      <c r="R517" s="159">
        <f>Q517*H517</f>
        <v>0</v>
      </c>
      <c r="S517" s="159">
        <v>6.0000000000000001E-3</v>
      </c>
      <c r="T517" s="160">
        <f>S517*H517</f>
        <v>0.20400000000000001</v>
      </c>
      <c r="AR517" s="161" t="s">
        <v>334</v>
      </c>
      <c r="AT517" s="161" t="s">
        <v>124</v>
      </c>
      <c r="AU517" s="161" t="s">
        <v>87</v>
      </c>
      <c r="AY517" s="16" t="s">
        <v>121</v>
      </c>
      <c r="BE517" s="162">
        <f>IF(N517="základní",J517,0)</f>
        <v>0</v>
      </c>
      <c r="BF517" s="162">
        <f>IF(N517="snížená",J517,0)</f>
        <v>0</v>
      </c>
      <c r="BG517" s="162">
        <f>IF(N517="zákl. přenesená",J517,0)</f>
        <v>0</v>
      </c>
      <c r="BH517" s="162">
        <f>IF(N517="sníž. přenesená",J517,0)</f>
        <v>0</v>
      </c>
      <c r="BI517" s="162">
        <f>IF(N517="nulová",J517,0)</f>
        <v>0</v>
      </c>
      <c r="BJ517" s="16" t="s">
        <v>85</v>
      </c>
      <c r="BK517" s="162">
        <f>ROUND(I517*H517,2)</f>
        <v>0</v>
      </c>
      <c r="BL517" s="16" t="s">
        <v>334</v>
      </c>
      <c r="BM517" s="161" t="s">
        <v>571</v>
      </c>
    </row>
    <row r="518" spans="2:65" s="12" customFormat="1">
      <c r="B518" s="169"/>
      <c r="D518" s="163" t="s">
        <v>201</v>
      </c>
      <c r="E518" s="170" t="s">
        <v>1</v>
      </c>
      <c r="F518" s="171" t="s">
        <v>572</v>
      </c>
      <c r="H518" s="172">
        <v>13</v>
      </c>
      <c r="I518" s="173"/>
      <c r="L518" s="169"/>
      <c r="M518" s="174"/>
      <c r="N518" s="175"/>
      <c r="O518" s="175"/>
      <c r="P518" s="175"/>
      <c r="Q518" s="175"/>
      <c r="R518" s="175"/>
      <c r="S518" s="175"/>
      <c r="T518" s="176"/>
      <c r="AT518" s="170" t="s">
        <v>201</v>
      </c>
      <c r="AU518" s="170" t="s">
        <v>87</v>
      </c>
      <c r="AV518" s="12" t="s">
        <v>87</v>
      </c>
      <c r="AW518" s="12" t="s">
        <v>32</v>
      </c>
      <c r="AX518" s="12" t="s">
        <v>77</v>
      </c>
      <c r="AY518" s="170" t="s">
        <v>121</v>
      </c>
    </row>
    <row r="519" spans="2:65" s="12" customFormat="1">
      <c r="B519" s="169"/>
      <c r="D519" s="163" t="s">
        <v>201</v>
      </c>
      <c r="E519" s="170" t="s">
        <v>1</v>
      </c>
      <c r="F519" s="171" t="s">
        <v>573</v>
      </c>
      <c r="H519" s="172">
        <v>6</v>
      </c>
      <c r="I519" s="173"/>
      <c r="L519" s="169"/>
      <c r="M519" s="174"/>
      <c r="N519" s="175"/>
      <c r="O519" s="175"/>
      <c r="P519" s="175"/>
      <c r="Q519" s="175"/>
      <c r="R519" s="175"/>
      <c r="S519" s="175"/>
      <c r="T519" s="176"/>
      <c r="AT519" s="170" t="s">
        <v>201</v>
      </c>
      <c r="AU519" s="170" t="s">
        <v>87</v>
      </c>
      <c r="AV519" s="12" t="s">
        <v>87</v>
      </c>
      <c r="AW519" s="12" t="s">
        <v>32</v>
      </c>
      <c r="AX519" s="12" t="s">
        <v>77</v>
      </c>
      <c r="AY519" s="170" t="s">
        <v>121</v>
      </c>
    </row>
    <row r="520" spans="2:65" s="12" customFormat="1">
      <c r="B520" s="169"/>
      <c r="D520" s="163" t="s">
        <v>201</v>
      </c>
      <c r="E520" s="170" t="s">
        <v>1</v>
      </c>
      <c r="F520" s="171" t="s">
        <v>574</v>
      </c>
      <c r="H520" s="172">
        <v>15</v>
      </c>
      <c r="I520" s="173"/>
      <c r="L520" s="169"/>
      <c r="M520" s="174"/>
      <c r="N520" s="175"/>
      <c r="O520" s="175"/>
      <c r="P520" s="175"/>
      <c r="Q520" s="175"/>
      <c r="R520" s="175"/>
      <c r="S520" s="175"/>
      <c r="T520" s="176"/>
      <c r="AT520" s="170" t="s">
        <v>201</v>
      </c>
      <c r="AU520" s="170" t="s">
        <v>87</v>
      </c>
      <c r="AV520" s="12" t="s">
        <v>87</v>
      </c>
      <c r="AW520" s="12" t="s">
        <v>32</v>
      </c>
      <c r="AX520" s="12" t="s">
        <v>77</v>
      </c>
      <c r="AY520" s="170" t="s">
        <v>121</v>
      </c>
    </row>
    <row r="521" spans="2:65" s="13" customFormat="1">
      <c r="B521" s="177"/>
      <c r="D521" s="163" t="s">
        <v>201</v>
      </c>
      <c r="E521" s="178" t="s">
        <v>1</v>
      </c>
      <c r="F521" s="179" t="s">
        <v>208</v>
      </c>
      <c r="H521" s="180">
        <v>34</v>
      </c>
      <c r="I521" s="181"/>
      <c r="L521" s="177"/>
      <c r="M521" s="182"/>
      <c r="N521" s="183"/>
      <c r="O521" s="183"/>
      <c r="P521" s="183"/>
      <c r="Q521" s="183"/>
      <c r="R521" s="183"/>
      <c r="S521" s="183"/>
      <c r="T521" s="184"/>
      <c r="AT521" s="178" t="s">
        <v>201</v>
      </c>
      <c r="AU521" s="178" t="s">
        <v>87</v>
      </c>
      <c r="AV521" s="13" t="s">
        <v>140</v>
      </c>
      <c r="AW521" s="13" t="s">
        <v>32</v>
      </c>
      <c r="AX521" s="13" t="s">
        <v>85</v>
      </c>
      <c r="AY521" s="178" t="s">
        <v>121</v>
      </c>
    </row>
    <row r="522" spans="2:65" s="1" customFormat="1" ht="24" customHeight="1">
      <c r="B522" s="149"/>
      <c r="C522" s="150" t="s">
        <v>575</v>
      </c>
      <c r="D522" s="150" t="s">
        <v>124</v>
      </c>
      <c r="E522" s="151" t="s">
        <v>576</v>
      </c>
      <c r="F522" s="152" t="s">
        <v>577</v>
      </c>
      <c r="G522" s="153" t="s">
        <v>199</v>
      </c>
      <c r="H522" s="154">
        <v>1.1299999999999999</v>
      </c>
      <c r="I522" s="155"/>
      <c r="J522" s="156">
        <f>ROUND(I522*H522,2)</f>
        <v>0</v>
      </c>
      <c r="K522" s="152" t="s">
        <v>128</v>
      </c>
      <c r="L522" s="31"/>
      <c r="M522" s="157" t="s">
        <v>1</v>
      </c>
      <c r="N522" s="158" t="s">
        <v>42</v>
      </c>
      <c r="O522" s="54"/>
      <c r="P522" s="159">
        <f>O522*H522</f>
        <v>0</v>
      </c>
      <c r="Q522" s="159">
        <v>2.5999999999999998E-4</v>
      </c>
      <c r="R522" s="159">
        <f>Q522*H522</f>
        <v>2.9379999999999993E-4</v>
      </c>
      <c r="S522" s="159">
        <v>0</v>
      </c>
      <c r="T522" s="160">
        <f>S522*H522</f>
        <v>0</v>
      </c>
      <c r="AR522" s="161" t="s">
        <v>334</v>
      </c>
      <c r="AT522" s="161" t="s">
        <v>124</v>
      </c>
      <c r="AU522" s="161" t="s">
        <v>87</v>
      </c>
      <c r="AY522" s="16" t="s">
        <v>121</v>
      </c>
      <c r="BE522" s="162">
        <f>IF(N522="základní",J522,0)</f>
        <v>0</v>
      </c>
      <c r="BF522" s="162">
        <f>IF(N522="snížená",J522,0)</f>
        <v>0</v>
      </c>
      <c r="BG522" s="162">
        <f>IF(N522="zákl. přenesená",J522,0)</f>
        <v>0</v>
      </c>
      <c r="BH522" s="162">
        <f>IF(N522="sníž. přenesená",J522,0)</f>
        <v>0</v>
      </c>
      <c r="BI522" s="162">
        <f>IF(N522="nulová",J522,0)</f>
        <v>0</v>
      </c>
      <c r="BJ522" s="16" t="s">
        <v>85</v>
      </c>
      <c r="BK522" s="162">
        <f>ROUND(I522*H522,2)</f>
        <v>0</v>
      </c>
      <c r="BL522" s="16" t="s">
        <v>334</v>
      </c>
      <c r="BM522" s="161" t="s">
        <v>578</v>
      </c>
    </row>
    <row r="523" spans="2:65" s="12" customFormat="1" ht="8.25" customHeight="1">
      <c r="B523" s="169"/>
      <c r="D523" s="163" t="s">
        <v>201</v>
      </c>
      <c r="E523" s="170" t="s">
        <v>1</v>
      </c>
      <c r="F523" s="171" t="s">
        <v>579</v>
      </c>
      <c r="H523" s="172">
        <v>1.1299999999999999</v>
      </c>
      <c r="I523" s="173"/>
      <c r="L523" s="169"/>
      <c r="M523" s="174"/>
      <c r="N523" s="175"/>
      <c r="O523" s="175"/>
      <c r="P523" s="175"/>
      <c r="Q523" s="175"/>
      <c r="R523" s="175"/>
      <c r="S523" s="175"/>
      <c r="T523" s="176"/>
      <c r="AT523" s="170" t="s">
        <v>201</v>
      </c>
      <c r="AU523" s="170" t="s">
        <v>87</v>
      </c>
      <c r="AV523" s="12" t="s">
        <v>87</v>
      </c>
      <c r="AW523" s="12" t="s">
        <v>32</v>
      </c>
      <c r="AX523" s="12" t="s">
        <v>85</v>
      </c>
      <c r="AY523" s="170" t="s">
        <v>121</v>
      </c>
    </row>
    <row r="524" spans="2:65" s="1" customFormat="1" ht="21" customHeight="1">
      <c r="B524" s="149"/>
      <c r="C524" s="193" t="s">
        <v>580</v>
      </c>
      <c r="D524" s="193" t="s">
        <v>339</v>
      </c>
      <c r="E524" s="194" t="s">
        <v>581</v>
      </c>
      <c r="F524" s="195" t="s">
        <v>582</v>
      </c>
      <c r="G524" s="196" t="s">
        <v>138</v>
      </c>
      <c r="H524" s="197">
        <v>1</v>
      </c>
      <c r="I524" s="198"/>
      <c r="J524" s="199">
        <f>ROUND(I524*H524,2)</f>
        <v>0</v>
      </c>
      <c r="K524" s="195" t="s">
        <v>1</v>
      </c>
      <c r="L524" s="200"/>
      <c r="M524" s="201" t="s">
        <v>1</v>
      </c>
      <c r="N524" s="202" t="s">
        <v>42</v>
      </c>
      <c r="O524" s="54"/>
      <c r="P524" s="159">
        <f>O524*H524</f>
        <v>0</v>
      </c>
      <c r="Q524" s="159">
        <v>0.04</v>
      </c>
      <c r="R524" s="159">
        <f>Q524*H524</f>
        <v>0.04</v>
      </c>
      <c r="S524" s="159">
        <v>0</v>
      </c>
      <c r="T524" s="160">
        <f>S524*H524</f>
        <v>0</v>
      </c>
      <c r="AR524" s="161" t="s">
        <v>440</v>
      </c>
      <c r="AT524" s="161" t="s">
        <v>339</v>
      </c>
      <c r="AU524" s="161" t="s">
        <v>87</v>
      </c>
      <c r="AY524" s="16" t="s">
        <v>121</v>
      </c>
      <c r="BE524" s="162">
        <f>IF(N524="základní",J524,0)</f>
        <v>0</v>
      </c>
      <c r="BF524" s="162">
        <f>IF(N524="snížená",J524,0)</f>
        <v>0</v>
      </c>
      <c r="BG524" s="162">
        <f>IF(N524="zákl. přenesená",J524,0)</f>
        <v>0</v>
      </c>
      <c r="BH524" s="162">
        <f>IF(N524="sníž. přenesená",J524,0)</f>
        <v>0</v>
      </c>
      <c r="BI524" s="162">
        <f>IF(N524="nulová",J524,0)</f>
        <v>0</v>
      </c>
      <c r="BJ524" s="16" t="s">
        <v>85</v>
      </c>
      <c r="BK524" s="162">
        <f>ROUND(I524*H524,2)</f>
        <v>0</v>
      </c>
      <c r="BL524" s="16" t="s">
        <v>334</v>
      </c>
      <c r="BM524" s="161" t="s">
        <v>583</v>
      </c>
    </row>
    <row r="525" spans="2:65" s="1" customFormat="1" ht="29.25">
      <c r="B525" s="31"/>
      <c r="D525" s="163" t="s">
        <v>134</v>
      </c>
      <c r="F525" s="164" t="s">
        <v>584</v>
      </c>
      <c r="I525" s="90"/>
      <c r="L525" s="31"/>
      <c r="M525" s="165"/>
      <c r="N525" s="54"/>
      <c r="O525" s="54"/>
      <c r="P525" s="54"/>
      <c r="Q525" s="54"/>
      <c r="R525" s="54"/>
      <c r="S525" s="54"/>
      <c r="T525" s="55"/>
      <c r="AT525" s="16" t="s">
        <v>134</v>
      </c>
      <c r="AU525" s="16" t="s">
        <v>87</v>
      </c>
    </row>
    <row r="526" spans="2:65" s="1" customFormat="1" ht="24" customHeight="1">
      <c r="B526" s="149"/>
      <c r="C526" s="150" t="s">
        <v>585</v>
      </c>
      <c r="D526" s="150" t="s">
        <v>124</v>
      </c>
      <c r="E526" s="151" t="s">
        <v>586</v>
      </c>
      <c r="F526" s="152" t="s">
        <v>587</v>
      </c>
      <c r="G526" s="153" t="s">
        <v>199</v>
      </c>
      <c r="H526" s="154">
        <v>6.48</v>
      </c>
      <c r="I526" s="155"/>
      <c r="J526" s="156">
        <f>ROUND(I526*H526,2)</f>
        <v>0</v>
      </c>
      <c r="K526" s="152" t="s">
        <v>128</v>
      </c>
      <c r="L526" s="31"/>
      <c r="M526" s="157" t="s">
        <v>1</v>
      </c>
      <c r="N526" s="158" t="s">
        <v>42</v>
      </c>
      <c r="O526" s="54"/>
      <c r="P526" s="159">
        <f>O526*H526</f>
        <v>0</v>
      </c>
      <c r="Q526" s="159">
        <v>2.7E-4</v>
      </c>
      <c r="R526" s="159">
        <f>Q526*H526</f>
        <v>1.7496000000000002E-3</v>
      </c>
      <c r="S526" s="159">
        <v>0</v>
      </c>
      <c r="T526" s="160">
        <f>S526*H526</f>
        <v>0</v>
      </c>
      <c r="AR526" s="161" t="s">
        <v>334</v>
      </c>
      <c r="AT526" s="161" t="s">
        <v>124</v>
      </c>
      <c r="AU526" s="161" t="s">
        <v>87</v>
      </c>
      <c r="AY526" s="16" t="s">
        <v>121</v>
      </c>
      <c r="BE526" s="162">
        <f>IF(N526="základní",J526,0)</f>
        <v>0</v>
      </c>
      <c r="BF526" s="162">
        <f>IF(N526="snížená",J526,0)</f>
        <v>0</v>
      </c>
      <c r="BG526" s="162">
        <f>IF(N526="zákl. přenesená",J526,0)</f>
        <v>0</v>
      </c>
      <c r="BH526" s="162">
        <f>IF(N526="sníž. přenesená",J526,0)</f>
        <v>0</v>
      </c>
      <c r="BI526" s="162">
        <f>IF(N526="nulová",J526,0)</f>
        <v>0</v>
      </c>
      <c r="BJ526" s="16" t="s">
        <v>85</v>
      </c>
      <c r="BK526" s="162">
        <f>ROUND(I526*H526,2)</f>
        <v>0</v>
      </c>
      <c r="BL526" s="16" t="s">
        <v>334</v>
      </c>
      <c r="BM526" s="161" t="s">
        <v>588</v>
      </c>
    </row>
    <row r="527" spans="2:65" s="12" customFormat="1">
      <c r="B527" s="169"/>
      <c r="D527" s="163" t="s">
        <v>201</v>
      </c>
      <c r="E527" s="170" t="s">
        <v>1</v>
      </c>
      <c r="F527" s="171" t="s">
        <v>589</v>
      </c>
      <c r="H527" s="172">
        <v>6.48</v>
      </c>
      <c r="I527" s="173"/>
      <c r="L527" s="169"/>
      <c r="M527" s="174"/>
      <c r="N527" s="175"/>
      <c r="O527" s="175"/>
      <c r="P527" s="175"/>
      <c r="Q527" s="175"/>
      <c r="R527" s="175"/>
      <c r="S527" s="175"/>
      <c r="T527" s="176"/>
      <c r="AT527" s="170" t="s">
        <v>201</v>
      </c>
      <c r="AU527" s="170" t="s">
        <v>87</v>
      </c>
      <c r="AV527" s="12" t="s">
        <v>87</v>
      </c>
      <c r="AW527" s="12" t="s">
        <v>32</v>
      </c>
      <c r="AX527" s="12" t="s">
        <v>85</v>
      </c>
      <c r="AY527" s="170" t="s">
        <v>121</v>
      </c>
    </row>
    <row r="528" spans="2:65" s="1" customFormat="1" ht="16.5" customHeight="1">
      <c r="B528" s="149"/>
      <c r="C528" s="193" t="s">
        <v>590</v>
      </c>
      <c r="D528" s="193" t="s">
        <v>339</v>
      </c>
      <c r="E528" s="194" t="s">
        <v>591</v>
      </c>
      <c r="F528" s="195" t="s">
        <v>592</v>
      </c>
      <c r="G528" s="196" t="s">
        <v>138</v>
      </c>
      <c r="H528" s="197">
        <v>6</v>
      </c>
      <c r="I528" s="198"/>
      <c r="J528" s="199">
        <f>ROUND(I528*H528,2)</f>
        <v>0</v>
      </c>
      <c r="K528" s="195" t="s">
        <v>1</v>
      </c>
      <c r="L528" s="200"/>
      <c r="M528" s="201" t="s">
        <v>1</v>
      </c>
      <c r="N528" s="202" t="s">
        <v>42</v>
      </c>
      <c r="O528" s="54"/>
      <c r="P528" s="159">
        <f>O528*H528</f>
        <v>0</v>
      </c>
      <c r="Q528" s="159">
        <v>3.7999999999999999E-2</v>
      </c>
      <c r="R528" s="159">
        <f>Q528*H528</f>
        <v>0.22799999999999998</v>
      </c>
      <c r="S528" s="159">
        <v>0</v>
      </c>
      <c r="T528" s="160">
        <f>S528*H528</f>
        <v>0</v>
      </c>
      <c r="AR528" s="161" t="s">
        <v>440</v>
      </c>
      <c r="AT528" s="161" t="s">
        <v>339</v>
      </c>
      <c r="AU528" s="161" t="s">
        <v>87</v>
      </c>
      <c r="AY528" s="16" t="s">
        <v>121</v>
      </c>
      <c r="BE528" s="162">
        <f>IF(N528="základní",J528,0)</f>
        <v>0</v>
      </c>
      <c r="BF528" s="162">
        <f>IF(N528="snížená",J528,0)</f>
        <v>0</v>
      </c>
      <c r="BG528" s="162">
        <f>IF(N528="zákl. přenesená",J528,0)</f>
        <v>0</v>
      </c>
      <c r="BH528" s="162">
        <f>IF(N528="sníž. přenesená",J528,0)</f>
        <v>0</v>
      </c>
      <c r="BI528" s="162">
        <f>IF(N528="nulová",J528,0)</f>
        <v>0</v>
      </c>
      <c r="BJ528" s="16" t="s">
        <v>85</v>
      </c>
      <c r="BK528" s="162">
        <f>ROUND(I528*H528,2)</f>
        <v>0</v>
      </c>
      <c r="BL528" s="16" t="s">
        <v>334</v>
      </c>
      <c r="BM528" s="161" t="s">
        <v>593</v>
      </c>
    </row>
    <row r="529" spans="2:65" s="1" customFormat="1" ht="39">
      <c r="B529" s="31"/>
      <c r="D529" s="163" t="s">
        <v>134</v>
      </c>
      <c r="F529" s="164" t="s">
        <v>594</v>
      </c>
      <c r="I529" s="90"/>
      <c r="L529" s="31"/>
      <c r="M529" s="165"/>
      <c r="N529" s="54"/>
      <c r="O529" s="54"/>
      <c r="P529" s="54"/>
      <c r="Q529" s="54"/>
      <c r="R529" s="54"/>
      <c r="S529" s="54"/>
      <c r="T529" s="55"/>
      <c r="AT529" s="16" t="s">
        <v>134</v>
      </c>
      <c r="AU529" s="16" t="s">
        <v>87</v>
      </c>
    </row>
    <row r="530" spans="2:65" s="1" customFormat="1" ht="24" customHeight="1">
      <c r="B530" s="149"/>
      <c r="C530" s="150" t="s">
        <v>595</v>
      </c>
      <c r="D530" s="150" t="s">
        <v>124</v>
      </c>
      <c r="E530" s="151" t="s">
        <v>596</v>
      </c>
      <c r="F530" s="152" t="s">
        <v>597</v>
      </c>
      <c r="G530" s="153" t="s">
        <v>199</v>
      </c>
      <c r="H530" s="154">
        <v>468.99200000000002</v>
      </c>
      <c r="I530" s="155"/>
      <c r="J530" s="156">
        <f>ROUND(I530*H530,2)</f>
        <v>0</v>
      </c>
      <c r="K530" s="152" t="s">
        <v>128</v>
      </c>
      <c r="L530" s="31"/>
      <c r="M530" s="157" t="s">
        <v>1</v>
      </c>
      <c r="N530" s="158" t="s">
        <v>42</v>
      </c>
      <c r="O530" s="54"/>
      <c r="P530" s="159">
        <f>O530*H530</f>
        <v>0</v>
      </c>
      <c r="Q530" s="159">
        <v>2.5999999999999998E-4</v>
      </c>
      <c r="R530" s="159">
        <f>Q530*H530</f>
        <v>0.12193791999999999</v>
      </c>
      <c r="S530" s="159">
        <v>0</v>
      </c>
      <c r="T530" s="160">
        <f>S530*H530</f>
        <v>0</v>
      </c>
      <c r="AR530" s="161" t="s">
        <v>334</v>
      </c>
      <c r="AT530" s="161" t="s">
        <v>124</v>
      </c>
      <c r="AU530" s="161" t="s">
        <v>87</v>
      </c>
      <c r="AY530" s="16" t="s">
        <v>121</v>
      </c>
      <c r="BE530" s="162">
        <f>IF(N530="základní",J530,0)</f>
        <v>0</v>
      </c>
      <c r="BF530" s="162">
        <f>IF(N530="snížená",J530,0)</f>
        <v>0</v>
      </c>
      <c r="BG530" s="162">
        <f>IF(N530="zákl. přenesená",J530,0)</f>
        <v>0</v>
      </c>
      <c r="BH530" s="162">
        <f>IF(N530="sníž. přenesená",J530,0)</f>
        <v>0</v>
      </c>
      <c r="BI530" s="162">
        <f>IF(N530="nulová",J530,0)</f>
        <v>0</v>
      </c>
      <c r="BJ530" s="16" t="s">
        <v>85</v>
      </c>
      <c r="BK530" s="162">
        <f>ROUND(I530*H530,2)</f>
        <v>0</v>
      </c>
      <c r="BL530" s="16" t="s">
        <v>334</v>
      </c>
      <c r="BM530" s="161" t="s">
        <v>598</v>
      </c>
    </row>
    <row r="531" spans="2:65" s="12" customFormat="1">
      <c r="B531" s="169"/>
      <c r="D531" s="163" t="s">
        <v>201</v>
      </c>
      <c r="E531" s="170" t="s">
        <v>1</v>
      </c>
      <c r="F531" s="171" t="s">
        <v>599</v>
      </c>
      <c r="H531" s="172">
        <v>2.0499999999999998</v>
      </c>
      <c r="I531" s="173"/>
      <c r="L531" s="169"/>
      <c r="M531" s="174"/>
      <c r="N531" s="175"/>
      <c r="O531" s="175"/>
      <c r="P531" s="175"/>
      <c r="Q531" s="175"/>
      <c r="R531" s="175"/>
      <c r="S531" s="175"/>
      <c r="T531" s="176"/>
      <c r="AT531" s="170" t="s">
        <v>201</v>
      </c>
      <c r="AU531" s="170" t="s">
        <v>87</v>
      </c>
      <c r="AV531" s="12" t="s">
        <v>87</v>
      </c>
      <c r="AW531" s="12" t="s">
        <v>32</v>
      </c>
      <c r="AX531" s="12" t="s">
        <v>77</v>
      </c>
      <c r="AY531" s="170" t="s">
        <v>121</v>
      </c>
    </row>
    <row r="532" spans="2:65" s="12" customFormat="1">
      <c r="B532" s="169"/>
      <c r="D532" s="163" t="s">
        <v>201</v>
      </c>
      <c r="E532" s="170" t="s">
        <v>1</v>
      </c>
      <c r="F532" s="171" t="s">
        <v>600</v>
      </c>
      <c r="H532" s="172">
        <v>15</v>
      </c>
      <c r="I532" s="173"/>
      <c r="L532" s="169"/>
      <c r="M532" s="174"/>
      <c r="N532" s="175"/>
      <c r="O532" s="175"/>
      <c r="P532" s="175"/>
      <c r="Q532" s="175"/>
      <c r="R532" s="175"/>
      <c r="S532" s="175"/>
      <c r="T532" s="176"/>
      <c r="AT532" s="170" t="s">
        <v>201</v>
      </c>
      <c r="AU532" s="170" t="s">
        <v>87</v>
      </c>
      <c r="AV532" s="12" t="s">
        <v>87</v>
      </c>
      <c r="AW532" s="12" t="s">
        <v>32</v>
      </c>
      <c r="AX532" s="12" t="s">
        <v>77</v>
      </c>
      <c r="AY532" s="170" t="s">
        <v>121</v>
      </c>
    </row>
    <row r="533" spans="2:65" s="12" customFormat="1">
      <c r="B533" s="169"/>
      <c r="D533" s="163" t="s">
        <v>201</v>
      </c>
      <c r="E533" s="170" t="s">
        <v>1</v>
      </c>
      <c r="F533" s="171" t="s">
        <v>601</v>
      </c>
      <c r="H533" s="172">
        <v>16.2</v>
      </c>
      <c r="I533" s="173"/>
      <c r="L533" s="169"/>
      <c r="M533" s="174"/>
      <c r="N533" s="175"/>
      <c r="O533" s="175"/>
      <c r="P533" s="175"/>
      <c r="Q533" s="175"/>
      <c r="R533" s="175"/>
      <c r="S533" s="175"/>
      <c r="T533" s="176"/>
      <c r="AT533" s="170" t="s">
        <v>201</v>
      </c>
      <c r="AU533" s="170" t="s">
        <v>87</v>
      </c>
      <c r="AV533" s="12" t="s">
        <v>87</v>
      </c>
      <c r="AW533" s="12" t="s">
        <v>32</v>
      </c>
      <c r="AX533" s="12" t="s">
        <v>77</v>
      </c>
      <c r="AY533" s="170" t="s">
        <v>121</v>
      </c>
    </row>
    <row r="534" spans="2:65" s="12" customFormat="1">
      <c r="B534" s="169"/>
      <c r="D534" s="163" t="s">
        <v>201</v>
      </c>
      <c r="E534" s="170" t="s">
        <v>1</v>
      </c>
      <c r="F534" s="171" t="s">
        <v>602</v>
      </c>
      <c r="H534" s="172">
        <v>71.875</v>
      </c>
      <c r="I534" s="173"/>
      <c r="L534" s="169"/>
      <c r="M534" s="174"/>
      <c r="N534" s="175"/>
      <c r="O534" s="175"/>
      <c r="P534" s="175"/>
      <c r="Q534" s="175"/>
      <c r="R534" s="175"/>
      <c r="S534" s="175"/>
      <c r="T534" s="176"/>
      <c r="AT534" s="170" t="s">
        <v>201</v>
      </c>
      <c r="AU534" s="170" t="s">
        <v>87</v>
      </c>
      <c r="AV534" s="12" t="s">
        <v>87</v>
      </c>
      <c r="AW534" s="12" t="s">
        <v>32</v>
      </c>
      <c r="AX534" s="12" t="s">
        <v>77</v>
      </c>
      <c r="AY534" s="170" t="s">
        <v>121</v>
      </c>
    </row>
    <row r="535" spans="2:65" s="12" customFormat="1">
      <c r="B535" s="169"/>
      <c r="D535" s="163" t="s">
        <v>201</v>
      </c>
      <c r="E535" s="170" t="s">
        <v>1</v>
      </c>
      <c r="F535" s="171" t="s">
        <v>603</v>
      </c>
      <c r="H535" s="172">
        <v>312.82499999999999</v>
      </c>
      <c r="I535" s="173"/>
      <c r="L535" s="169"/>
      <c r="M535" s="174"/>
      <c r="N535" s="175"/>
      <c r="O535" s="175"/>
      <c r="P535" s="175"/>
      <c r="Q535" s="175"/>
      <c r="R535" s="175"/>
      <c r="S535" s="175"/>
      <c r="T535" s="176"/>
      <c r="AT535" s="170" t="s">
        <v>201</v>
      </c>
      <c r="AU535" s="170" t="s">
        <v>87</v>
      </c>
      <c r="AV535" s="12" t="s">
        <v>87</v>
      </c>
      <c r="AW535" s="12" t="s">
        <v>32</v>
      </c>
      <c r="AX535" s="12" t="s">
        <v>77</v>
      </c>
      <c r="AY535" s="170" t="s">
        <v>121</v>
      </c>
    </row>
    <row r="536" spans="2:65" s="12" customFormat="1">
      <c r="B536" s="169"/>
      <c r="D536" s="163" t="s">
        <v>201</v>
      </c>
      <c r="E536" s="170" t="s">
        <v>1</v>
      </c>
      <c r="F536" s="171" t="s">
        <v>604</v>
      </c>
      <c r="H536" s="172">
        <v>4.95</v>
      </c>
      <c r="I536" s="173"/>
      <c r="L536" s="169"/>
      <c r="M536" s="174"/>
      <c r="N536" s="175"/>
      <c r="O536" s="175"/>
      <c r="P536" s="175"/>
      <c r="Q536" s="175"/>
      <c r="R536" s="175"/>
      <c r="S536" s="175"/>
      <c r="T536" s="176"/>
      <c r="AT536" s="170" t="s">
        <v>201</v>
      </c>
      <c r="AU536" s="170" t="s">
        <v>87</v>
      </c>
      <c r="AV536" s="12" t="s">
        <v>87</v>
      </c>
      <c r="AW536" s="12" t="s">
        <v>32</v>
      </c>
      <c r="AX536" s="12" t="s">
        <v>77</v>
      </c>
      <c r="AY536" s="170" t="s">
        <v>121</v>
      </c>
    </row>
    <row r="537" spans="2:65" s="12" customFormat="1">
      <c r="B537" s="169"/>
      <c r="D537" s="163" t="s">
        <v>201</v>
      </c>
      <c r="E537" s="170" t="s">
        <v>1</v>
      </c>
      <c r="F537" s="171" t="s">
        <v>605</v>
      </c>
      <c r="H537" s="172">
        <v>46.091999999999999</v>
      </c>
      <c r="I537" s="173"/>
      <c r="L537" s="169"/>
      <c r="M537" s="174"/>
      <c r="N537" s="175"/>
      <c r="O537" s="175"/>
      <c r="P537" s="175"/>
      <c r="Q537" s="175"/>
      <c r="R537" s="175"/>
      <c r="S537" s="175"/>
      <c r="T537" s="176"/>
      <c r="AT537" s="170" t="s">
        <v>201</v>
      </c>
      <c r="AU537" s="170" t="s">
        <v>87</v>
      </c>
      <c r="AV537" s="12" t="s">
        <v>87</v>
      </c>
      <c r="AW537" s="12" t="s">
        <v>32</v>
      </c>
      <c r="AX537" s="12" t="s">
        <v>77</v>
      </c>
      <c r="AY537" s="170" t="s">
        <v>121</v>
      </c>
    </row>
    <row r="538" spans="2:65" s="13" customFormat="1">
      <c r="B538" s="177"/>
      <c r="D538" s="163" t="s">
        <v>201</v>
      </c>
      <c r="E538" s="178" t="s">
        <v>1</v>
      </c>
      <c r="F538" s="179" t="s">
        <v>208</v>
      </c>
      <c r="H538" s="180">
        <v>468.99199999999996</v>
      </c>
      <c r="I538" s="181"/>
      <c r="L538" s="177"/>
      <c r="M538" s="182"/>
      <c r="N538" s="183"/>
      <c r="O538" s="183"/>
      <c r="P538" s="183"/>
      <c r="Q538" s="183"/>
      <c r="R538" s="183"/>
      <c r="S538" s="183"/>
      <c r="T538" s="184"/>
      <c r="AT538" s="178" t="s">
        <v>201</v>
      </c>
      <c r="AU538" s="178" t="s">
        <v>87</v>
      </c>
      <c r="AV538" s="13" t="s">
        <v>140</v>
      </c>
      <c r="AW538" s="13" t="s">
        <v>32</v>
      </c>
      <c r="AX538" s="13" t="s">
        <v>85</v>
      </c>
      <c r="AY538" s="178" t="s">
        <v>121</v>
      </c>
    </row>
    <row r="539" spans="2:65" s="1" customFormat="1" ht="24" customHeight="1">
      <c r="B539" s="149"/>
      <c r="C539" s="193" t="s">
        <v>606</v>
      </c>
      <c r="D539" s="193" t="s">
        <v>339</v>
      </c>
      <c r="E539" s="194" t="s">
        <v>607</v>
      </c>
      <c r="F539" s="195" t="s">
        <v>608</v>
      </c>
      <c r="G539" s="196" t="s">
        <v>138</v>
      </c>
      <c r="H539" s="197">
        <v>1</v>
      </c>
      <c r="I539" s="198"/>
      <c r="J539" s="199">
        <f>ROUND(I539*H539,2)</f>
        <v>0</v>
      </c>
      <c r="K539" s="195" t="s">
        <v>1</v>
      </c>
      <c r="L539" s="200"/>
      <c r="M539" s="201" t="s">
        <v>1</v>
      </c>
      <c r="N539" s="202" t="s">
        <v>42</v>
      </c>
      <c r="O539" s="54"/>
      <c r="P539" s="159">
        <f>O539*H539</f>
        <v>0</v>
      </c>
      <c r="Q539" s="159">
        <v>6.0999999999999999E-2</v>
      </c>
      <c r="R539" s="159">
        <f>Q539*H539</f>
        <v>6.0999999999999999E-2</v>
      </c>
      <c r="S539" s="159">
        <v>0</v>
      </c>
      <c r="T539" s="160">
        <f>S539*H539</f>
        <v>0</v>
      </c>
      <c r="AR539" s="161" t="s">
        <v>440</v>
      </c>
      <c r="AT539" s="161" t="s">
        <v>339</v>
      </c>
      <c r="AU539" s="161" t="s">
        <v>87</v>
      </c>
      <c r="AY539" s="16" t="s">
        <v>121</v>
      </c>
      <c r="BE539" s="162">
        <f>IF(N539="základní",J539,0)</f>
        <v>0</v>
      </c>
      <c r="BF539" s="162">
        <f>IF(N539="snížená",J539,0)</f>
        <v>0</v>
      </c>
      <c r="BG539" s="162">
        <f>IF(N539="zákl. přenesená",J539,0)</f>
        <v>0</v>
      </c>
      <c r="BH539" s="162">
        <f>IF(N539="sníž. přenesená",J539,0)</f>
        <v>0</v>
      </c>
      <c r="BI539" s="162">
        <f>IF(N539="nulová",J539,0)</f>
        <v>0</v>
      </c>
      <c r="BJ539" s="16" t="s">
        <v>85</v>
      </c>
      <c r="BK539" s="162">
        <f>ROUND(I539*H539,2)</f>
        <v>0</v>
      </c>
      <c r="BL539" s="16" t="s">
        <v>334</v>
      </c>
      <c r="BM539" s="161" t="s">
        <v>609</v>
      </c>
    </row>
    <row r="540" spans="2:65" s="1" customFormat="1" ht="48.75">
      <c r="B540" s="31"/>
      <c r="D540" s="163" t="s">
        <v>134</v>
      </c>
      <c r="F540" s="164" t="s">
        <v>610</v>
      </c>
      <c r="I540" s="90"/>
      <c r="L540" s="31"/>
      <c r="M540" s="165"/>
      <c r="N540" s="54"/>
      <c r="O540" s="54"/>
      <c r="P540" s="54"/>
      <c r="Q540" s="54"/>
      <c r="R540" s="54"/>
      <c r="S540" s="54"/>
      <c r="T540" s="55"/>
      <c r="AT540" s="16" t="s">
        <v>134</v>
      </c>
      <c r="AU540" s="16" t="s">
        <v>87</v>
      </c>
    </row>
    <row r="541" spans="2:65" s="1" customFormat="1" ht="24" customHeight="1">
      <c r="B541" s="149"/>
      <c r="C541" s="193" t="s">
        <v>611</v>
      </c>
      <c r="D541" s="193" t="s">
        <v>339</v>
      </c>
      <c r="E541" s="194" t="s">
        <v>612</v>
      </c>
      <c r="F541" s="195" t="s">
        <v>613</v>
      </c>
      <c r="G541" s="196" t="s">
        <v>138</v>
      </c>
      <c r="H541" s="197">
        <v>6</v>
      </c>
      <c r="I541" s="198"/>
      <c r="J541" s="199">
        <f>ROUND(I541*H541,2)</f>
        <v>0</v>
      </c>
      <c r="K541" s="195" t="s">
        <v>1</v>
      </c>
      <c r="L541" s="200"/>
      <c r="M541" s="201" t="s">
        <v>1</v>
      </c>
      <c r="N541" s="202" t="s">
        <v>42</v>
      </c>
      <c r="O541" s="54"/>
      <c r="P541" s="159">
        <f>O541*H541</f>
        <v>0</v>
      </c>
      <c r="Q541" s="159">
        <v>7.4999999999999997E-2</v>
      </c>
      <c r="R541" s="159">
        <f>Q541*H541</f>
        <v>0.44999999999999996</v>
      </c>
      <c r="S541" s="159">
        <v>0</v>
      </c>
      <c r="T541" s="160">
        <f>S541*H541</f>
        <v>0</v>
      </c>
      <c r="AR541" s="161" t="s">
        <v>440</v>
      </c>
      <c r="AT541" s="161" t="s">
        <v>339</v>
      </c>
      <c r="AU541" s="161" t="s">
        <v>87</v>
      </c>
      <c r="AY541" s="16" t="s">
        <v>121</v>
      </c>
      <c r="BE541" s="162">
        <f>IF(N541="základní",J541,0)</f>
        <v>0</v>
      </c>
      <c r="BF541" s="162">
        <f>IF(N541="snížená",J541,0)</f>
        <v>0</v>
      </c>
      <c r="BG541" s="162">
        <f>IF(N541="zákl. přenesená",J541,0)</f>
        <v>0</v>
      </c>
      <c r="BH541" s="162">
        <f>IF(N541="sníž. přenesená",J541,0)</f>
        <v>0</v>
      </c>
      <c r="BI541" s="162">
        <f>IF(N541="nulová",J541,0)</f>
        <v>0</v>
      </c>
      <c r="BJ541" s="16" t="s">
        <v>85</v>
      </c>
      <c r="BK541" s="162">
        <f>ROUND(I541*H541,2)</f>
        <v>0</v>
      </c>
      <c r="BL541" s="16" t="s">
        <v>334</v>
      </c>
      <c r="BM541" s="161" t="s">
        <v>614</v>
      </c>
    </row>
    <row r="542" spans="2:65" s="1" customFormat="1" ht="48.75">
      <c r="B542" s="31"/>
      <c r="D542" s="163" t="s">
        <v>134</v>
      </c>
      <c r="F542" s="164" t="s">
        <v>610</v>
      </c>
      <c r="I542" s="90"/>
      <c r="L542" s="31"/>
      <c r="M542" s="165"/>
      <c r="N542" s="54"/>
      <c r="O542" s="54"/>
      <c r="P542" s="54"/>
      <c r="Q542" s="54"/>
      <c r="R542" s="54"/>
      <c r="S542" s="54"/>
      <c r="T542" s="55"/>
      <c r="AT542" s="16" t="s">
        <v>134</v>
      </c>
      <c r="AU542" s="16" t="s">
        <v>87</v>
      </c>
    </row>
    <row r="543" spans="2:65" s="1" customFormat="1" ht="24" customHeight="1">
      <c r="B543" s="149"/>
      <c r="C543" s="193" t="s">
        <v>615</v>
      </c>
      <c r="D543" s="193" t="s">
        <v>339</v>
      </c>
      <c r="E543" s="194" t="s">
        <v>616</v>
      </c>
      <c r="F543" s="195" t="s">
        <v>617</v>
      </c>
      <c r="G543" s="196" t="s">
        <v>138</v>
      </c>
      <c r="H543" s="197">
        <v>6</v>
      </c>
      <c r="I543" s="198"/>
      <c r="J543" s="199">
        <f>ROUND(I543*H543,2)</f>
        <v>0</v>
      </c>
      <c r="K543" s="195" t="s">
        <v>1</v>
      </c>
      <c r="L543" s="200"/>
      <c r="M543" s="201" t="s">
        <v>1</v>
      </c>
      <c r="N543" s="202" t="s">
        <v>42</v>
      </c>
      <c r="O543" s="54"/>
      <c r="P543" s="159">
        <f>O543*H543</f>
        <v>0</v>
      </c>
      <c r="Q543" s="159">
        <v>8.1000000000000003E-2</v>
      </c>
      <c r="R543" s="159">
        <f>Q543*H543</f>
        <v>0.48599999999999999</v>
      </c>
      <c r="S543" s="159">
        <v>0</v>
      </c>
      <c r="T543" s="160">
        <f>S543*H543</f>
        <v>0</v>
      </c>
      <c r="AR543" s="161" t="s">
        <v>440</v>
      </c>
      <c r="AT543" s="161" t="s">
        <v>339</v>
      </c>
      <c r="AU543" s="161" t="s">
        <v>87</v>
      </c>
      <c r="AY543" s="16" t="s">
        <v>121</v>
      </c>
      <c r="BE543" s="162">
        <f>IF(N543="základní",J543,0)</f>
        <v>0</v>
      </c>
      <c r="BF543" s="162">
        <f>IF(N543="snížená",J543,0)</f>
        <v>0</v>
      </c>
      <c r="BG543" s="162">
        <f>IF(N543="zákl. přenesená",J543,0)</f>
        <v>0</v>
      </c>
      <c r="BH543" s="162">
        <f>IF(N543="sníž. přenesená",J543,0)</f>
        <v>0</v>
      </c>
      <c r="BI543" s="162">
        <f>IF(N543="nulová",J543,0)</f>
        <v>0</v>
      </c>
      <c r="BJ543" s="16" t="s">
        <v>85</v>
      </c>
      <c r="BK543" s="162">
        <f>ROUND(I543*H543,2)</f>
        <v>0</v>
      </c>
      <c r="BL543" s="16" t="s">
        <v>334</v>
      </c>
      <c r="BM543" s="161" t="s">
        <v>618</v>
      </c>
    </row>
    <row r="544" spans="2:65" s="1" customFormat="1" ht="48.75">
      <c r="B544" s="31"/>
      <c r="D544" s="163" t="s">
        <v>134</v>
      </c>
      <c r="F544" s="164" t="s">
        <v>610</v>
      </c>
      <c r="I544" s="90"/>
      <c r="L544" s="31"/>
      <c r="M544" s="165"/>
      <c r="N544" s="54"/>
      <c r="O544" s="54"/>
      <c r="P544" s="54"/>
      <c r="Q544" s="54"/>
      <c r="R544" s="54"/>
      <c r="S544" s="54"/>
      <c r="T544" s="55"/>
      <c r="AT544" s="16" t="s">
        <v>134</v>
      </c>
      <c r="AU544" s="16" t="s">
        <v>87</v>
      </c>
    </row>
    <row r="545" spans="2:65" s="1" customFormat="1" ht="24" customHeight="1">
      <c r="B545" s="149"/>
      <c r="C545" s="193" t="s">
        <v>619</v>
      </c>
      <c r="D545" s="193" t="s">
        <v>339</v>
      </c>
      <c r="E545" s="194" t="s">
        <v>620</v>
      </c>
      <c r="F545" s="195" t="s">
        <v>621</v>
      </c>
      <c r="G545" s="196" t="s">
        <v>138</v>
      </c>
      <c r="H545" s="197">
        <v>23</v>
      </c>
      <c r="I545" s="198"/>
      <c r="J545" s="199">
        <f>ROUND(I545*H545,2)</f>
        <v>0</v>
      </c>
      <c r="K545" s="195" t="s">
        <v>1</v>
      </c>
      <c r="L545" s="200"/>
      <c r="M545" s="201" t="s">
        <v>1</v>
      </c>
      <c r="N545" s="202" t="s">
        <v>42</v>
      </c>
      <c r="O545" s="54"/>
      <c r="P545" s="159">
        <f>O545*H545</f>
        <v>0</v>
      </c>
      <c r="Q545" s="159">
        <v>9.4E-2</v>
      </c>
      <c r="R545" s="159">
        <f>Q545*H545</f>
        <v>2.1619999999999999</v>
      </c>
      <c r="S545" s="159">
        <v>0</v>
      </c>
      <c r="T545" s="160">
        <f>S545*H545</f>
        <v>0</v>
      </c>
      <c r="AR545" s="161" t="s">
        <v>440</v>
      </c>
      <c r="AT545" s="161" t="s">
        <v>339</v>
      </c>
      <c r="AU545" s="161" t="s">
        <v>87</v>
      </c>
      <c r="AY545" s="16" t="s">
        <v>121</v>
      </c>
      <c r="BE545" s="162">
        <f>IF(N545="základní",J545,0)</f>
        <v>0</v>
      </c>
      <c r="BF545" s="162">
        <f>IF(N545="snížená",J545,0)</f>
        <v>0</v>
      </c>
      <c r="BG545" s="162">
        <f>IF(N545="zákl. přenesená",J545,0)</f>
        <v>0</v>
      </c>
      <c r="BH545" s="162">
        <f>IF(N545="sníž. přenesená",J545,0)</f>
        <v>0</v>
      </c>
      <c r="BI545" s="162">
        <f>IF(N545="nulová",J545,0)</f>
        <v>0</v>
      </c>
      <c r="BJ545" s="16" t="s">
        <v>85</v>
      </c>
      <c r="BK545" s="162">
        <f>ROUND(I545*H545,2)</f>
        <v>0</v>
      </c>
      <c r="BL545" s="16" t="s">
        <v>334</v>
      </c>
      <c r="BM545" s="161" t="s">
        <v>622</v>
      </c>
    </row>
    <row r="546" spans="2:65" s="1" customFormat="1" ht="48.75">
      <c r="B546" s="31"/>
      <c r="D546" s="163" t="s">
        <v>134</v>
      </c>
      <c r="F546" s="164" t="s">
        <v>610</v>
      </c>
      <c r="I546" s="90"/>
      <c r="L546" s="31"/>
      <c r="M546" s="165"/>
      <c r="N546" s="54"/>
      <c r="O546" s="54"/>
      <c r="P546" s="54"/>
      <c r="Q546" s="54"/>
      <c r="R546" s="54"/>
      <c r="S546" s="54"/>
      <c r="T546" s="55"/>
      <c r="AT546" s="16" t="s">
        <v>134</v>
      </c>
      <c r="AU546" s="16" t="s">
        <v>87</v>
      </c>
    </row>
    <row r="547" spans="2:65" s="1" customFormat="1" ht="24" customHeight="1">
      <c r="B547" s="149"/>
      <c r="C547" s="193" t="s">
        <v>623</v>
      </c>
      <c r="D547" s="193" t="s">
        <v>339</v>
      </c>
      <c r="E547" s="194" t="s">
        <v>624</v>
      </c>
      <c r="F547" s="195" t="s">
        <v>625</v>
      </c>
      <c r="G547" s="196" t="s">
        <v>138</v>
      </c>
      <c r="H547" s="197">
        <v>97</v>
      </c>
      <c r="I547" s="198"/>
      <c r="J547" s="199">
        <f>ROUND(I547*H547,2)</f>
        <v>0</v>
      </c>
      <c r="K547" s="195" t="s">
        <v>1</v>
      </c>
      <c r="L547" s="200"/>
      <c r="M547" s="201" t="s">
        <v>1</v>
      </c>
      <c r="N547" s="202" t="s">
        <v>42</v>
      </c>
      <c r="O547" s="54"/>
      <c r="P547" s="159">
        <f>O547*H547</f>
        <v>0</v>
      </c>
      <c r="Q547" s="159">
        <v>9.6000000000000002E-2</v>
      </c>
      <c r="R547" s="159">
        <f>Q547*H547</f>
        <v>9.3119999999999994</v>
      </c>
      <c r="S547" s="159">
        <v>0</v>
      </c>
      <c r="T547" s="160">
        <f>S547*H547</f>
        <v>0</v>
      </c>
      <c r="AR547" s="161" t="s">
        <v>440</v>
      </c>
      <c r="AT547" s="161" t="s">
        <v>339</v>
      </c>
      <c r="AU547" s="161" t="s">
        <v>87</v>
      </c>
      <c r="AY547" s="16" t="s">
        <v>121</v>
      </c>
      <c r="BE547" s="162">
        <f>IF(N547="základní",J547,0)</f>
        <v>0</v>
      </c>
      <c r="BF547" s="162">
        <f>IF(N547="snížená",J547,0)</f>
        <v>0</v>
      </c>
      <c r="BG547" s="162">
        <f>IF(N547="zákl. přenesená",J547,0)</f>
        <v>0</v>
      </c>
      <c r="BH547" s="162">
        <f>IF(N547="sníž. přenesená",J547,0)</f>
        <v>0</v>
      </c>
      <c r="BI547" s="162">
        <f>IF(N547="nulová",J547,0)</f>
        <v>0</v>
      </c>
      <c r="BJ547" s="16" t="s">
        <v>85</v>
      </c>
      <c r="BK547" s="162">
        <f>ROUND(I547*H547,2)</f>
        <v>0</v>
      </c>
      <c r="BL547" s="16" t="s">
        <v>334</v>
      </c>
      <c r="BM547" s="161" t="s">
        <v>626</v>
      </c>
    </row>
    <row r="548" spans="2:65" s="1" customFormat="1" ht="48.75">
      <c r="B548" s="31"/>
      <c r="D548" s="163" t="s">
        <v>134</v>
      </c>
      <c r="F548" s="164" t="s">
        <v>610</v>
      </c>
      <c r="I548" s="90"/>
      <c r="L548" s="31"/>
      <c r="M548" s="165"/>
      <c r="N548" s="54"/>
      <c r="O548" s="54"/>
      <c r="P548" s="54"/>
      <c r="Q548" s="54"/>
      <c r="R548" s="54"/>
      <c r="S548" s="54"/>
      <c r="T548" s="55"/>
      <c r="AT548" s="16" t="s">
        <v>134</v>
      </c>
      <c r="AU548" s="16" t="s">
        <v>87</v>
      </c>
    </row>
    <row r="549" spans="2:65" s="1" customFormat="1" ht="24" customHeight="1">
      <c r="B549" s="149"/>
      <c r="C549" s="193" t="s">
        <v>627</v>
      </c>
      <c r="D549" s="193" t="s">
        <v>339</v>
      </c>
      <c r="E549" s="194" t="s">
        <v>628</v>
      </c>
      <c r="F549" s="195" t="s">
        <v>629</v>
      </c>
      <c r="G549" s="196" t="s">
        <v>138</v>
      </c>
      <c r="H549" s="197">
        <v>1</v>
      </c>
      <c r="I549" s="198"/>
      <c r="J549" s="199">
        <f>ROUND(I549*H549,2)</f>
        <v>0</v>
      </c>
      <c r="K549" s="195" t="s">
        <v>1</v>
      </c>
      <c r="L549" s="200"/>
      <c r="M549" s="201" t="s">
        <v>1</v>
      </c>
      <c r="N549" s="202" t="s">
        <v>42</v>
      </c>
      <c r="O549" s="54"/>
      <c r="P549" s="159">
        <f>O549*H549</f>
        <v>0</v>
      </c>
      <c r="Q549" s="159">
        <v>0.14799999999999999</v>
      </c>
      <c r="R549" s="159">
        <f>Q549*H549</f>
        <v>0.14799999999999999</v>
      </c>
      <c r="S549" s="159">
        <v>0</v>
      </c>
      <c r="T549" s="160">
        <f>S549*H549</f>
        <v>0</v>
      </c>
      <c r="AR549" s="161" t="s">
        <v>440</v>
      </c>
      <c r="AT549" s="161" t="s">
        <v>339</v>
      </c>
      <c r="AU549" s="161" t="s">
        <v>87</v>
      </c>
      <c r="AY549" s="16" t="s">
        <v>121</v>
      </c>
      <c r="BE549" s="162">
        <f>IF(N549="základní",J549,0)</f>
        <v>0</v>
      </c>
      <c r="BF549" s="162">
        <f>IF(N549="snížená",J549,0)</f>
        <v>0</v>
      </c>
      <c r="BG549" s="162">
        <f>IF(N549="zákl. přenesená",J549,0)</f>
        <v>0</v>
      </c>
      <c r="BH549" s="162">
        <f>IF(N549="sníž. přenesená",J549,0)</f>
        <v>0</v>
      </c>
      <c r="BI549" s="162">
        <f>IF(N549="nulová",J549,0)</f>
        <v>0</v>
      </c>
      <c r="BJ549" s="16" t="s">
        <v>85</v>
      </c>
      <c r="BK549" s="162">
        <f>ROUND(I549*H549,2)</f>
        <v>0</v>
      </c>
      <c r="BL549" s="16" t="s">
        <v>334</v>
      </c>
      <c r="BM549" s="161" t="s">
        <v>630</v>
      </c>
    </row>
    <row r="550" spans="2:65" s="1" customFormat="1" ht="39">
      <c r="B550" s="31"/>
      <c r="D550" s="163" t="s">
        <v>134</v>
      </c>
      <c r="F550" s="164" t="s">
        <v>631</v>
      </c>
      <c r="I550" s="90"/>
      <c r="L550" s="31"/>
      <c r="M550" s="165"/>
      <c r="N550" s="54"/>
      <c r="O550" s="54"/>
      <c r="P550" s="54"/>
      <c r="Q550" s="54"/>
      <c r="R550" s="54"/>
      <c r="S550" s="54"/>
      <c r="T550" s="55"/>
      <c r="AT550" s="16" t="s">
        <v>134</v>
      </c>
      <c r="AU550" s="16" t="s">
        <v>87</v>
      </c>
    </row>
    <row r="551" spans="2:65" s="1" customFormat="1" ht="19.5" customHeight="1">
      <c r="B551" s="149"/>
      <c r="C551" s="193" t="s">
        <v>632</v>
      </c>
      <c r="D551" s="193" t="s">
        <v>339</v>
      </c>
      <c r="E551" s="194" t="s">
        <v>633</v>
      </c>
      <c r="F551" s="195" t="s">
        <v>634</v>
      </c>
      <c r="G551" s="196" t="s">
        <v>138</v>
      </c>
      <c r="H551" s="197">
        <v>24</v>
      </c>
      <c r="I551" s="198"/>
      <c r="J551" s="199">
        <f>ROUND(I551*H551,2)</f>
        <v>0</v>
      </c>
      <c r="K551" s="195" t="s">
        <v>1</v>
      </c>
      <c r="L551" s="200"/>
      <c r="M551" s="201" t="s">
        <v>1</v>
      </c>
      <c r="N551" s="202" t="s">
        <v>42</v>
      </c>
      <c r="O551" s="54"/>
      <c r="P551" s="159">
        <f>O551*H551</f>
        <v>0</v>
      </c>
      <c r="Q551" s="159">
        <v>6.2E-2</v>
      </c>
      <c r="R551" s="159">
        <f>Q551*H551</f>
        <v>1.488</v>
      </c>
      <c r="S551" s="159">
        <v>0</v>
      </c>
      <c r="T551" s="160">
        <f>S551*H551</f>
        <v>0</v>
      </c>
      <c r="AR551" s="161" t="s">
        <v>440</v>
      </c>
      <c r="AT551" s="161" t="s">
        <v>339</v>
      </c>
      <c r="AU551" s="161" t="s">
        <v>87</v>
      </c>
      <c r="AY551" s="16" t="s">
        <v>121</v>
      </c>
      <c r="BE551" s="162">
        <f>IF(N551="základní",J551,0)</f>
        <v>0</v>
      </c>
      <c r="BF551" s="162">
        <f>IF(N551="snížená",J551,0)</f>
        <v>0</v>
      </c>
      <c r="BG551" s="162">
        <f>IF(N551="zákl. přenesená",J551,0)</f>
        <v>0</v>
      </c>
      <c r="BH551" s="162">
        <f>IF(N551="sníž. přenesená",J551,0)</f>
        <v>0</v>
      </c>
      <c r="BI551" s="162">
        <f>IF(N551="nulová",J551,0)</f>
        <v>0</v>
      </c>
      <c r="BJ551" s="16" t="s">
        <v>85</v>
      </c>
      <c r="BK551" s="162">
        <f>ROUND(I551*H551,2)</f>
        <v>0</v>
      </c>
      <c r="BL551" s="16" t="s">
        <v>334</v>
      </c>
      <c r="BM551" s="161" t="s">
        <v>635</v>
      </c>
    </row>
    <row r="552" spans="2:65" s="1" customFormat="1" ht="39">
      <c r="B552" s="31"/>
      <c r="D552" s="163" t="s">
        <v>134</v>
      </c>
      <c r="F552" s="164" t="s">
        <v>594</v>
      </c>
      <c r="I552" s="90"/>
      <c r="L552" s="31"/>
      <c r="M552" s="165"/>
      <c r="N552" s="54"/>
      <c r="O552" s="54"/>
      <c r="P552" s="54"/>
      <c r="Q552" s="54"/>
      <c r="R552" s="54"/>
      <c r="S552" s="54"/>
      <c r="T552" s="55"/>
      <c r="AT552" s="16" t="s">
        <v>134</v>
      </c>
      <c r="AU552" s="16" t="s">
        <v>87</v>
      </c>
    </row>
    <row r="553" spans="2:65" s="1" customFormat="1" ht="24" customHeight="1">
      <c r="B553" s="149"/>
      <c r="C553" s="150" t="s">
        <v>636</v>
      </c>
      <c r="D553" s="150" t="s">
        <v>124</v>
      </c>
      <c r="E553" s="151" t="s">
        <v>637</v>
      </c>
      <c r="F553" s="152" t="s">
        <v>638</v>
      </c>
      <c r="G553" s="153" t="s">
        <v>138</v>
      </c>
      <c r="H553" s="154">
        <v>22</v>
      </c>
      <c r="I553" s="155"/>
      <c r="J553" s="156">
        <f>ROUND(I553*H553,2)</f>
        <v>0</v>
      </c>
      <c r="K553" s="152" t="s">
        <v>128</v>
      </c>
      <c r="L553" s="31"/>
      <c r="M553" s="157" t="s">
        <v>1</v>
      </c>
      <c r="N553" s="158" t="s">
        <v>42</v>
      </c>
      <c r="O553" s="54"/>
      <c r="P553" s="159">
        <f>O553*H553</f>
        <v>0</v>
      </c>
      <c r="Q553" s="159">
        <v>0</v>
      </c>
      <c r="R553" s="159">
        <f>Q553*H553</f>
        <v>0</v>
      </c>
      <c r="S553" s="159">
        <v>0</v>
      </c>
      <c r="T553" s="160">
        <f>S553*H553</f>
        <v>0</v>
      </c>
      <c r="AR553" s="161" t="s">
        <v>334</v>
      </c>
      <c r="AT553" s="161" t="s">
        <v>124</v>
      </c>
      <c r="AU553" s="161" t="s">
        <v>87</v>
      </c>
      <c r="AY553" s="16" t="s">
        <v>121</v>
      </c>
      <c r="BE553" s="162">
        <f>IF(N553="základní",J553,0)</f>
        <v>0</v>
      </c>
      <c r="BF553" s="162">
        <f>IF(N553="snížená",J553,0)</f>
        <v>0</v>
      </c>
      <c r="BG553" s="162">
        <f>IF(N553="zákl. přenesená",J553,0)</f>
        <v>0</v>
      </c>
      <c r="BH553" s="162">
        <f>IF(N553="sníž. přenesená",J553,0)</f>
        <v>0</v>
      </c>
      <c r="BI553" s="162">
        <f>IF(N553="nulová",J553,0)</f>
        <v>0</v>
      </c>
      <c r="BJ553" s="16" t="s">
        <v>85</v>
      </c>
      <c r="BK553" s="162">
        <f>ROUND(I553*H553,2)</f>
        <v>0</v>
      </c>
      <c r="BL553" s="16" t="s">
        <v>334</v>
      </c>
      <c r="BM553" s="161" t="s">
        <v>639</v>
      </c>
    </row>
    <row r="554" spans="2:65" s="12" customFormat="1">
      <c r="B554" s="169"/>
      <c r="D554" s="163" t="s">
        <v>201</v>
      </c>
      <c r="E554" s="170" t="s">
        <v>1</v>
      </c>
      <c r="F554" s="171" t="s">
        <v>640</v>
      </c>
      <c r="H554" s="172">
        <v>5</v>
      </c>
      <c r="I554" s="173"/>
      <c r="L554" s="169"/>
      <c r="M554" s="174"/>
      <c r="N554" s="175"/>
      <c r="O554" s="175"/>
      <c r="P554" s="175"/>
      <c r="Q554" s="175"/>
      <c r="R554" s="175"/>
      <c r="S554" s="175"/>
      <c r="T554" s="176"/>
      <c r="AT554" s="170" t="s">
        <v>201</v>
      </c>
      <c r="AU554" s="170" t="s">
        <v>87</v>
      </c>
      <c r="AV554" s="12" t="s">
        <v>87</v>
      </c>
      <c r="AW554" s="12" t="s">
        <v>32</v>
      </c>
      <c r="AX554" s="12" t="s">
        <v>77</v>
      </c>
      <c r="AY554" s="170" t="s">
        <v>121</v>
      </c>
    </row>
    <row r="555" spans="2:65" s="12" customFormat="1">
      <c r="B555" s="169"/>
      <c r="D555" s="163" t="s">
        <v>201</v>
      </c>
      <c r="E555" s="170" t="s">
        <v>1</v>
      </c>
      <c r="F555" s="171" t="s">
        <v>641</v>
      </c>
      <c r="H555" s="172">
        <v>13</v>
      </c>
      <c r="I555" s="173"/>
      <c r="L555" s="169"/>
      <c r="M555" s="174"/>
      <c r="N555" s="175"/>
      <c r="O555" s="175"/>
      <c r="P555" s="175"/>
      <c r="Q555" s="175"/>
      <c r="R555" s="175"/>
      <c r="S555" s="175"/>
      <c r="T555" s="176"/>
      <c r="AT555" s="170" t="s">
        <v>201</v>
      </c>
      <c r="AU555" s="170" t="s">
        <v>87</v>
      </c>
      <c r="AV555" s="12" t="s">
        <v>87</v>
      </c>
      <c r="AW555" s="12" t="s">
        <v>32</v>
      </c>
      <c r="AX555" s="12" t="s">
        <v>77</v>
      </c>
      <c r="AY555" s="170" t="s">
        <v>121</v>
      </c>
    </row>
    <row r="556" spans="2:65" s="12" customFormat="1">
      <c r="B556" s="169"/>
      <c r="D556" s="163" t="s">
        <v>201</v>
      </c>
      <c r="E556" s="170" t="s">
        <v>1</v>
      </c>
      <c r="F556" s="171" t="s">
        <v>642</v>
      </c>
      <c r="H556" s="172">
        <v>4</v>
      </c>
      <c r="I556" s="173"/>
      <c r="L556" s="169"/>
      <c r="M556" s="174"/>
      <c r="N556" s="175"/>
      <c r="O556" s="175"/>
      <c r="P556" s="175"/>
      <c r="Q556" s="175"/>
      <c r="R556" s="175"/>
      <c r="S556" s="175"/>
      <c r="T556" s="176"/>
      <c r="AT556" s="170" t="s">
        <v>201</v>
      </c>
      <c r="AU556" s="170" t="s">
        <v>87</v>
      </c>
      <c r="AV556" s="12" t="s">
        <v>87</v>
      </c>
      <c r="AW556" s="12" t="s">
        <v>32</v>
      </c>
      <c r="AX556" s="12" t="s">
        <v>77</v>
      </c>
      <c r="AY556" s="170" t="s">
        <v>121</v>
      </c>
    </row>
    <row r="557" spans="2:65" s="13" customFormat="1">
      <c r="B557" s="177"/>
      <c r="D557" s="163" t="s">
        <v>201</v>
      </c>
      <c r="E557" s="178" t="s">
        <v>1</v>
      </c>
      <c r="F557" s="179" t="s">
        <v>208</v>
      </c>
      <c r="H557" s="180">
        <v>22</v>
      </c>
      <c r="I557" s="181"/>
      <c r="L557" s="177"/>
      <c r="M557" s="182"/>
      <c r="N557" s="183"/>
      <c r="O557" s="183"/>
      <c r="P557" s="183"/>
      <c r="Q557" s="183"/>
      <c r="R557" s="183"/>
      <c r="S557" s="183"/>
      <c r="T557" s="184"/>
      <c r="AT557" s="178" t="s">
        <v>201</v>
      </c>
      <c r="AU557" s="178" t="s">
        <v>87</v>
      </c>
      <c r="AV557" s="13" t="s">
        <v>140</v>
      </c>
      <c r="AW557" s="13" t="s">
        <v>32</v>
      </c>
      <c r="AX557" s="13" t="s">
        <v>85</v>
      </c>
      <c r="AY557" s="178" t="s">
        <v>121</v>
      </c>
    </row>
    <row r="558" spans="2:65" s="1" customFormat="1" ht="24" customHeight="1">
      <c r="B558" s="149"/>
      <c r="C558" s="150" t="s">
        <v>643</v>
      </c>
      <c r="D558" s="150" t="s">
        <v>124</v>
      </c>
      <c r="E558" s="151" t="s">
        <v>644</v>
      </c>
      <c r="F558" s="152" t="s">
        <v>645</v>
      </c>
      <c r="G558" s="153" t="s">
        <v>138</v>
      </c>
      <c r="H558" s="154">
        <v>52</v>
      </c>
      <c r="I558" s="155"/>
      <c r="J558" s="156">
        <f>ROUND(I558*H558,2)</f>
        <v>0</v>
      </c>
      <c r="K558" s="152" t="s">
        <v>128</v>
      </c>
      <c r="L558" s="31"/>
      <c r="M558" s="157" t="s">
        <v>1</v>
      </c>
      <c r="N558" s="158" t="s">
        <v>42</v>
      </c>
      <c r="O558" s="54"/>
      <c r="P558" s="159">
        <f>O558*H558</f>
        <v>0</v>
      </c>
      <c r="Q558" s="159">
        <v>0</v>
      </c>
      <c r="R558" s="159">
        <f>Q558*H558</f>
        <v>0</v>
      </c>
      <c r="S558" s="159">
        <v>0</v>
      </c>
      <c r="T558" s="160">
        <f>S558*H558</f>
        <v>0</v>
      </c>
      <c r="AR558" s="161" t="s">
        <v>334</v>
      </c>
      <c r="AT558" s="161" t="s">
        <v>124</v>
      </c>
      <c r="AU558" s="161" t="s">
        <v>87</v>
      </c>
      <c r="AY558" s="16" t="s">
        <v>121</v>
      </c>
      <c r="BE558" s="162">
        <f>IF(N558="základní",J558,0)</f>
        <v>0</v>
      </c>
      <c r="BF558" s="162">
        <f>IF(N558="snížená",J558,0)</f>
        <v>0</v>
      </c>
      <c r="BG558" s="162">
        <f>IF(N558="zákl. přenesená",J558,0)</f>
        <v>0</v>
      </c>
      <c r="BH558" s="162">
        <f>IF(N558="sníž. přenesená",J558,0)</f>
        <v>0</v>
      </c>
      <c r="BI558" s="162">
        <f>IF(N558="nulová",J558,0)</f>
        <v>0</v>
      </c>
      <c r="BJ558" s="16" t="s">
        <v>85</v>
      </c>
      <c r="BK558" s="162">
        <f>ROUND(I558*H558,2)</f>
        <v>0</v>
      </c>
      <c r="BL558" s="16" t="s">
        <v>334</v>
      </c>
      <c r="BM558" s="161" t="s">
        <v>646</v>
      </c>
    </row>
    <row r="559" spans="2:65" s="12" customFormat="1">
      <c r="B559" s="169"/>
      <c r="D559" s="163" t="s">
        <v>201</v>
      </c>
      <c r="E559" s="170" t="s">
        <v>1</v>
      </c>
      <c r="F559" s="171" t="s">
        <v>647</v>
      </c>
      <c r="H559" s="172">
        <v>24</v>
      </c>
      <c r="I559" s="173"/>
      <c r="L559" s="169"/>
      <c r="M559" s="174"/>
      <c r="N559" s="175"/>
      <c r="O559" s="175"/>
      <c r="P559" s="175"/>
      <c r="Q559" s="175"/>
      <c r="R559" s="175"/>
      <c r="S559" s="175"/>
      <c r="T559" s="176"/>
      <c r="AT559" s="170" t="s">
        <v>201</v>
      </c>
      <c r="AU559" s="170" t="s">
        <v>87</v>
      </c>
      <c r="AV559" s="12" t="s">
        <v>87</v>
      </c>
      <c r="AW559" s="12" t="s">
        <v>32</v>
      </c>
      <c r="AX559" s="12" t="s">
        <v>77</v>
      </c>
      <c r="AY559" s="170" t="s">
        <v>121</v>
      </c>
    </row>
    <row r="560" spans="2:65" s="12" customFormat="1">
      <c r="B560" s="169"/>
      <c r="D560" s="163" t="s">
        <v>201</v>
      </c>
      <c r="E560" s="170" t="s">
        <v>1</v>
      </c>
      <c r="F560" s="171" t="s">
        <v>648</v>
      </c>
      <c r="H560" s="172">
        <v>15</v>
      </c>
      <c r="I560" s="173"/>
      <c r="L560" s="169"/>
      <c r="M560" s="174"/>
      <c r="N560" s="175"/>
      <c r="O560" s="175"/>
      <c r="P560" s="175"/>
      <c r="Q560" s="175"/>
      <c r="R560" s="175"/>
      <c r="S560" s="175"/>
      <c r="T560" s="176"/>
      <c r="AT560" s="170" t="s">
        <v>201</v>
      </c>
      <c r="AU560" s="170" t="s">
        <v>87</v>
      </c>
      <c r="AV560" s="12" t="s">
        <v>87</v>
      </c>
      <c r="AW560" s="12" t="s">
        <v>32</v>
      </c>
      <c r="AX560" s="12" t="s">
        <v>77</v>
      </c>
      <c r="AY560" s="170" t="s">
        <v>121</v>
      </c>
    </row>
    <row r="561" spans="2:65" s="12" customFormat="1">
      <c r="B561" s="169"/>
      <c r="D561" s="163" t="s">
        <v>201</v>
      </c>
      <c r="E561" s="170" t="s">
        <v>1</v>
      </c>
      <c r="F561" s="171" t="s">
        <v>649</v>
      </c>
      <c r="H561" s="172">
        <v>12</v>
      </c>
      <c r="I561" s="173"/>
      <c r="L561" s="169"/>
      <c r="M561" s="174"/>
      <c r="N561" s="175"/>
      <c r="O561" s="175"/>
      <c r="P561" s="175"/>
      <c r="Q561" s="175"/>
      <c r="R561" s="175"/>
      <c r="S561" s="175"/>
      <c r="T561" s="176"/>
      <c r="AT561" s="170" t="s">
        <v>201</v>
      </c>
      <c r="AU561" s="170" t="s">
        <v>87</v>
      </c>
      <c r="AV561" s="12" t="s">
        <v>87</v>
      </c>
      <c r="AW561" s="12" t="s">
        <v>32</v>
      </c>
      <c r="AX561" s="12" t="s">
        <v>77</v>
      </c>
      <c r="AY561" s="170" t="s">
        <v>121</v>
      </c>
    </row>
    <row r="562" spans="2:65" s="12" customFormat="1">
      <c r="B562" s="169"/>
      <c r="D562" s="163" t="s">
        <v>201</v>
      </c>
      <c r="E562" s="170" t="s">
        <v>1</v>
      </c>
      <c r="F562" s="171" t="s">
        <v>650</v>
      </c>
      <c r="H562" s="172">
        <v>1</v>
      </c>
      <c r="I562" s="173"/>
      <c r="L562" s="169"/>
      <c r="M562" s="174"/>
      <c r="N562" s="175"/>
      <c r="O562" s="175"/>
      <c r="P562" s="175"/>
      <c r="Q562" s="175"/>
      <c r="R562" s="175"/>
      <c r="S562" s="175"/>
      <c r="T562" s="176"/>
      <c r="AT562" s="170" t="s">
        <v>201</v>
      </c>
      <c r="AU562" s="170" t="s">
        <v>87</v>
      </c>
      <c r="AV562" s="12" t="s">
        <v>87</v>
      </c>
      <c r="AW562" s="12" t="s">
        <v>32</v>
      </c>
      <c r="AX562" s="12" t="s">
        <v>77</v>
      </c>
      <c r="AY562" s="170" t="s">
        <v>121</v>
      </c>
    </row>
    <row r="563" spans="2:65" s="13" customFormat="1">
      <c r="B563" s="177"/>
      <c r="D563" s="163" t="s">
        <v>201</v>
      </c>
      <c r="E563" s="178" t="s">
        <v>1</v>
      </c>
      <c r="F563" s="179" t="s">
        <v>208</v>
      </c>
      <c r="H563" s="180">
        <v>52</v>
      </c>
      <c r="I563" s="181"/>
      <c r="L563" s="177"/>
      <c r="M563" s="182"/>
      <c r="N563" s="183"/>
      <c r="O563" s="183"/>
      <c r="P563" s="183"/>
      <c r="Q563" s="183"/>
      <c r="R563" s="183"/>
      <c r="S563" s="183"/>
      <c r="T563" s="184"/>
      <c r="AT563" s="178" t="s">
        <v>201</v>
      </c>
      <c r="AU563" s="178" t="s">
        <v>87</v>
      </c>
      <c r="AV563" s="13" t="s">
        <v>140</v>
      </c>
      <c r="AW563" s="13" t="s">
        <v>32</v>
      </c>
      <c r="AX563" s="13" t="s">
        <v>85</v>
      </c>
      <c r="AY563" s="178" t="s">
        <v>121</v>
      </c>
    </row>
    <row r="564" spans="2:65" s="1" customFormat="1" ht="16.5" customHeight="1">
      <c r="B564" s="149"/>
      <c r="C564" s="193" t="s">
        <v>651</v>
      </c>
      <c r="D564" s="193" t="s">
        <v>339</v>
      </c>
      <c r="E564" s="194" t="s">
        <v>652</v>
      </c>
      <c r="F564" s="195" t="s">
        <v>653</v>
      </c>
      <c r="G564" s="196" t="s">
        <v>149</v>
      </c>
      <c r="H564" s="197">
        <v>6.6</v>
      </c>
      <c r="I564" s="198"/>
      <c r="J564" s="199">
        <f>ROUND(I564*H564,2)</f>
        <v>0</v>
      </c>
      <c r="K564" s="195" t="s">
        <v>128</v>
      </c>
      <c r="L564" s="200"/>
      <c r="M564" s="201" t="s">
        <v>1</v>
      </c>
      <c r="N564" s="202" t="s">
        <v>42</v>
      </c>
      <c r="O564" s="54"/>
      <c r="P564" s="159">
        <f>O564*H564</f>
        <v>0</v>
      </c>
      <c r="Q564" s="159">
        <v>1.1000000000000001E-3</v>
      </c>
      <c r="R564" s="159">
        <f>Q564*H564</f>
        <v>7.26E-3</v>
      </c>
      <c r="S564" s="159">
        <v>0</v>
      </c>
      <c r="T564" s="160">
        <f>S564*H564</f>
        <v>0</v>
      </c>
      <c r="AR564" s="161" t="s">
        <v>440</v>
      </c>
      <c r="AT564" s="161" t="s">
        <v>339</v>
      </c>
      <c r="AU564" s="161" t="s">
        <v>87</v>
      </c>
      <c r="AY564" s="16" t="s">
        <v>121</v>
      </c>
      <c r="BE564" s="162">
        <f>IF(N564="základní",J564,0)</f>
        <v>0</v>
      </c>
      <c r="BF564" s="162">
        <f>IF(N564="snížená",J564,0)</f>
        <v>0</v>
      </c>
      <c r="BG564" s="162">
        <f>IF(N564="zákl. přenesená",J564,0)</f>
        <v>0</v>
      </c>
      <c r="BH564" s="162">
        <f>IF(N564="sníž. přenesená",J564,0)</f>
        <v>0</v>
      </c>
      <c r="BI564" s="162">
        <f>IF(N564="nulová",J564,0)</f>
        <v>0</v>
      </c>
      <c r="BJ564" s="16" t="s">
        <v>85</v>
      </c>
      <c r="BK564" s="162">
        <f>ROUND(I564*H564,2)</f>
        <v>0</v>
      </c>
      <c r="BL564" s="16" t="s">
        <v>334</v>
      </c>
      <c r="BM564" s="161" t="s">
        <v>654</v>
      </c>
    </row>
    <row r="565" spans="2:65" s="12" customFormat="1">
      <c r="B565" s="169"/>
      <c r="D565" s="163" t="s">
        <v>201</v>
      </c>
      <c r="E565" s="170" t="s">
        <v>1</v>
      </c>
      <c r="F565" s="171" t="s">
        <v>655</v>
      </c>
      <c r="H565" s="172">
        <v>6.6</v>
      </c>
      <c r="I565" s="173"/>
      <c r="L565" s="169"/>
      <c r="M565" s="174"/>
      <c r="N565" s="175"/>
      <c r="O565" s="175"/>
      <c r="P565" s="175"/>
      <c r="Q565" s="175"/>
      <c r="R565" s="175"/>
      <c r="S565" s="175"/>
      <c r="T565" s="176"/>
      <c r="AT565" s="170" t="s">
        <v>201</v>
      </c>
      <c r="AU565" s="170" t="s">
        <v>87</v>
      </c>
      <c r="AV565" s="12" t="s">
        <v>87</v>
      </c>
      <c r="AW565" s="12" t="s">
        <v>32</v>
      </c>
      <c r="AX565" s="12" t="s">
        <v>77</v>
      </c>
      <c r="AY565" s="170" t="s">
        <v>121</v>
      </c>
    </row>
    <row r="566" spans="2:65" s="13" customFormat="1">
      <c r="B566" s="177"/>
      <c r="D566" s="163" t="s">
        <v>201</v>
      </c>
      <c r="E566" s="178" t="s">
        <v>1</v>
      </c>
      <c r="F566" s="179" t="s">
        <v>208</v>
      </c>
      <c r="H566" s="180">
        <v>6.6</v>
      </c>
      <c r="I566" s="181"/>
      <c r="L566" s="177"/>
      <c r="M566" s="182"/>
      <c r="N566" s="183"/>
      <c r="O566" s="183"/>
      <c r="P566" s="183"/>
      <c r="Q566" s="183"/>
      <c r="R566" s="183"/>
      <c r="S566" s="183"/>
      <c r="T566" s="184"/>
      <c r="AT566" s="178" t="s">
        <v>201</v>
      </c>
      <c r="AU566" s="178" t="s">
        <v>87</v>
      </c>
      <c r="AV566" s="13" t="s">
        <v>140</v>
      </c>
      <c r="AW566" s="13" t="s">
        <v>32</v>
      </c>
      <c r="AX566" s="13" t="s">
        <v>85</v>
      </c>
      <c r="AY566" s="178" t="s">
        <v>121</v>
      </c>
    </row>
    <row r="567" spans="2:65" s="1" customFormat="1" ht="16.5" customHeight="1">
      <c r="B567" s="149"/>
      <c r="C567" s="193" t="s">
        <v>656</v>
      </c>
      <c r="D567" s="193" t="s">
        <v>339</v>
      </c>
      <c r="E567" s="194" t="s">
        <v>657</v>
      </c>
      <c r="F567" s="195" t="s">
        <v>658</v>
      </c>
      <c r="G567" s="196" t="s">
        <v>149</v>
      </c>
      <c r="H567" s="197">
        <v>5.28</v>
      </c>
      <c r="I567" s="198"/>
      <c r="J567" s="199">
        <f>ROUND(I567*H567,2)</f>
        <v>0</v>
      </c>
      <c r="K567" s="195" t="s">
        <v>128</v>
      </c>
      <c r="L567" s="200"/>
      <c r="M567" s="201" t="s">
        <v>1</v>
      </c>
      <c r="N567" s="202" t="s">
        <v>42</v>
      </c>
      <c r="O567" s="54"/>
      <c r="P567" s="159">
        <f>O567*H567</f>
        <v>0</v>
      </c>
      <c r="Q567" s="159">
        <v>1.5E-3</v>
      </c>
      <c r="R567" s="159">
        <f>Q567*H567</f>
        <v>7.92E-3</v>
      </c>
      <c r="S567" s="159">
        <v>0</v>
      </c>
      <c r="T567" s="160">
        <f>S567*H567</f>
        <v>0</v>
      </c>
      <c r="AR567" s="161" t="s">
        <v>440</v>
      </c>
      <c r="AT567" s="161" t="s">
        <v>339</v>
      </c>
      <c r="AU567" s="161" t="s">
        <v>87</v>
      </c>
      <c r="AY567" s="16" t="s">
        <v>121</v>
      </c>
      <c r="BE567" s="162">
        <f>IF(N567="základní",J567,0)</f>
        <v>0</v>
      </c>
      <c r="BF567" s="162">
        <f>IF(N567="snížená",J567,0)</f>
        <v>0</v>
      </c>
      <c r="BG567" s="162">
        <f>IF(N567="zákl. přenesená",J567,0)</f>
        <v>0</v>
      </c>
      <c r="BH567" s="162">
        <f>IF(N567="sníž. přenesená",J567,0)</f>
        <v>0</v>
      </c>
      <c r="BI567" s="162">
        <f>IF(N567="nulová",J567,0)</f>
        <v>0</v>
      </c>
      <c r="BJ567" s="16" t="s">
        <v>85</v>
      </c>
      <c r="BK567" s="162">
        <f>ROUND(I567*H567,2)</f>
        <v>0</v>
      </c>
      <c r="BL567" s="16" t="s">
        <v>334</v>
      </c>
      <c r="BM567" s="161" t="s">
        <v>659</v>
      </c>
    </row>
    <row r="568" spans="2:65" s="12" customFormat="1">
      <c r="B568" s="169"/>
      <c r="D568" s="163" t="s">
        <v>201</v>
      </c>
      <c r="E568" s="170" t="s">
        <v>1</v>
      </c>
      <c r="F568" s="171" t="s">
        <v>660</v>
      </c>
      <c r="H568" s="172">
        <v>1.32</v>
      </c>
      <c r="I568" s="173"/>
      <c r="L568" s="169"/>
      <c r="M568" s="174"/>
      <c r="N568" s="175"/>
      <c r="O568" s="175"/>
      <c r="P568" s="175"/>
      <c r="Q568" s="175"/>
      <c r="R568" s="175"/>
      <c r="S568" s="175"/>
      <c r="T568" s="176"/>
      <c r="AT568" s="170" t="s">
        <v>201</v>
      </c>
      <c r="AU568" s="170" t="s">
        <v>87</v>
      </c>
      <c r="AV568" s="12" t="s">
        <v>87</v>
      </c>
      <c r="AW568" s="12" t="s">
        <v>32</v>
      </c>
      <c r="AX568" s="12" t="s">
        <v>77</v>
      </c>
      <c r="AY568" s="170" t="s">
        <v>121</v>
      </c>
    </row>
    <row r="569" spans="2:65" s="12" customFormat="1">
      <c r="B569" s="169"/>
      <c r="D569" s="163" t="s">
        <v>201</v>
      </c>
      <c r="E569" s="170" t="s">
        <v>1</v>
      </c>
      <c r="F569" s="171" t="s">
        <v>661</v>
      </c>
      <c r="H569" s="172">
        <v>3.96</v>
      </c>
      <c r="I569" s="173"/>
      <c r="L569" s="169"/>
      <c r="M569" s="174"/>
      <c r="N569" s="175"/>
      <c r="O569" s="175"/>
      <c r="P569" s="175"/>
      <c r="Q569" s="175"/>
      <c r="R569" s="175"/>
      <c r="S569" s="175"/>
      <c r="T569" s="176"/>
      <c r="AT569" s="170" t="s">
        <v>201</v>
      </c>
      <c r="AU569" s="170" t="s">
        <v>87</v>
      </c>
      <c r="AV569" s="12" t="s">
        <v>87</v>
      </c>
      <c r="AW569" s="12" t="s">
        <v>32</v>
      </c>
      <c r="AX569" s="12" t="s">
        <v>77</v>
      </c>
      <c r="AY569" s="170" t="s">
        <v>121</v>
      </c>
    </row>
    <row r="570" spans="2:65" s="13" customFormat="1">
      <c r="B570" s="177"/>
      <c r="D570" s="163" t="s">
        <v>201</v>
      </c>
      <c r="E570" s="178" t="s">
        <v>1</v>
      </c>
      <c r="F570" s="179" t="s">
        <v>208</v>
      </c>
      <c r="H570" s="180">
        <v>5.28</v>
      </c>
      <c r="I570" s="181"/>
      <c r="L570" s="177"/>
      <c r="M570" s="182"/>
      <c r="N570" s="183"/>
      <c r="O570" s="183"/>
      <c r="P570" s="183"/>
      <c r="Q570" s="183"/>
      <c r="R570" s="183"/>
      <c r="S570" s="183"/>
      <c r="T570" s="184"/>
      <c r="AT570" s="178" t="s">
        <v>201</v>
      </c>
      <c r="AU570" s="178" t="s">
        <v>87</v>
      </c>
      <c r="AV570" s="13" t="s">
        <v>140</v>
      </c>
      <c r="AW570" s="13" t="s">
        <v>32</v>
      </c>
      <c r="AX570" s="13" t="s">
        <v>85</v>
      </c>
      <c r="AY570" s="178" t="s">
        <v>121</v>
      </c>
    </row>
    <row r="571" spans="2:65" s="1" customFormat="1" ht="16.5" customHeight="1">
      <c r="B571" s="149"/>
      <c r="C571" s="193" t="s">
        <v>662</v>
      </c>
      <c r="D571" s="193" t="s">
        <v>339</v>
      </c>
      <c r="E571" s="194" t="s">
        <v>663</v>
      </c>
      <c r="F571" s="195" t="s">
        <v>664</v>
      </c>
      <c r="G571" s="196" t="s">
        <v>149</v>
      </c>
      <c r="H571" s="197">
        <v>17.16</v>
      </c>
      <c r="I571" s="198"/>
      <c r="J571" s="199">
        <f>ROUND(I571*H571,2)</f>
        <v>0</v>
      </c>
      <c r="K571" s="195" t="s">
        <v>128</v>
      </c>
      <c r="L571" s="200"/>
      <c r="M571" s="201" t="s">
        <v>1</v>
      </c>
      <c r="N571" s="202" t="s">
        <v>42</v>
      </c>
      <c r="O571" s="54"/>
      <c r="P571" s="159">
        <f>O571*H571</f>
        <v>0</v>
      </c>
      <c r="Q571" s="159">
        <v>1.8E-3</v>
      </c>
      <c r="R571" s="159">
        <f>Q571*H571</f>
        <v>3.0887999999999999E-2</v>
      </c>
      <c r="S571" s="159">
        <v>0</v>
      </c>
      <c r="T571" s="160">
        <f>S571*H571</f>
        <v>0</v>
      </c>
      <c r="AR571" s="161" t="s">
        <v>440</v>
      </c>
      <c r="AT571" s="161" t="s">
        <v>339</v>
      </c>
      <c r="AU571" s="161" t="s">
        <v>87</v>
      </c>
      <c r="AY571" s="16" t="s">
        <v>121</v>
      </c>
      <c r="BE571" s="162">
        <f>IF(N571="základní",J571,0)</f>
        <v>0</v>
      </c>
      <c r="BF571" s="162">
        <f>IF(N571="snížená",J571,0)</f>
        <v>0</v>
      </c>
      <c r="BG571" s="162">
        <f>IF(N571="zákl. přenesená",J571,0)</f>
        <v>0</v>
      </c>
      <c r="BH571" s="162">
        <f>IF(N571="sníž. přenesená",J571,0)</f>
        <v>0</v>
      </c>
      <c r="BI571" s="162">
        <f>IF(N571="nulová",J571,0)</f>
        <v>0</v>
      </c>
      <c r="BJ571" s="16" t="s">
        <v>85</v>
      </c>
      <c r="BK571" s="162">
        <f>ROUND(I571*H571,2)</f>
        <v>0</v>
      </c>
      <c r="BL571" s="16" t="s">
        <v>334</v>
      </c>
      <c r="BM571" s="161" t="s">
        <v>665</v>
      </c>
    </row>
    <row r="572" spans="2:65" s="12" customFormat="1">
      <c r="B572" s="169"/>
      <c r="D572" s="163" t="s">
        <v>201</v>
      </c>
      <c r="E572" s="170" t="s">
        <v>1</v>
      </c>
      <c r="F572" s="171" t="s">
        <v>666</v>
      </c>
      <c r="H572" s="172">
        <v>17.16</v>
      </c>
      <c r="I572" s="173"/>
      <c r="L572" s="169"/>
      <c r="M572" s="174"/>
      <c r="N572" s="175"/>
      <c r="O572" s="175"/>
      <c r="P572" s="175"/>
      <c r="Q572" s="175"/>
      <c r="R572" s="175"/>
      <c r="S572" s="175"/>
      <c r="T572" s="176"/>
      <c r="AT572" s="170" t="s">
        <v>201</v>
      </c>
      <c r="AU572" s="170" t="s">
        <v>87</v>
      </c>
      <c r="AV572" s="12" t="s">
        <v>87</v>
      </c>
      <c r="AW572" s="12" t="s">
        <v>32</v>
      </c>
      <c r="AX572" s="12" t="s">
        <v>77</v>
      </c>
      <c r="AY572" s="170" t="s">
        <v>121</v>
      </c>
    </row>
    <row r="573" spans="2:65" s="13" customFormat="1">
      <c r="B573" s="177"/>
      <c r="D573" s="163" t="s">
        <v>201</v>
      </c>
      <c r="E573" s="178" t="s">
        <v>1</v>
      </c>
      <c r="F573" s="179" t="s">
        <v>208</v>
      </c>
      <c r="H573" s="180">
        <v>17.16</v>
      </c>
      <c r="I573" s="181"/>
      <c r="L573" s="177"/>
      <c r="M573" s="182"/>
      <c r="N573" s="183"/>
      <c r="O573" s="183"/>
      <c r="P573" s="183"/>
      <c r="Q573" s="183"/>
      <c r="R573" s="183"/>
      <c r="S573" s="183"/>
      <c r="T573" s="184"/>
      <c r="AT573" s="178" t="s">
        <v>201</v>
      </c>
      <c r="AU573" s="178" t="s">
        <v>87</v>
      </c>
      <c r="AV573" s="13" t="s">
        <v>140</v>
      </c>
      <c r="AW573" s="13" t="s">
        <v>32</v>
      </c>
      <c r="AX573" s="13" t="s">
        <v>85</v>
      </c>
      <c r="AY573" s="178" t="s">
        <v>121</v>
      </c>
    </row>
    <row r="574" spans="2:65" s="1" customFormat="1" ht="16.5" customHeight="1">
      <c r="B574" s="149"/>
      <c r="C574" s="193" t="s">
        <v>667</v>
      </c>
      <c r="D574" s="193" t="s">
        <v>339</v>
      </c>
      <c r="E574" s="194" t="s">
        <v>668</v>
      </c>
      <c r="F574" s="195" t="s">
        <v>669</v>
      </c>
      <c r="G574" s="196" t="s">
        <v>149</v>
      </c>
      <c r="H574" s="197">
        <v>5.28</v>
      </c>
      <c r="I574" s="198"/>
      <c r="J574" s="199">
        <f>ROUND(I574*H574,2)</f>
        <v>0</v>
      </c>
      <c r="K574" s="195" t="s">
        <v>128</v>
      </c>
      <c r="L574" s="200"/>
      <c r="M574" s="201" t="s">
        <v>1</v>
      </c>
      <c r="N574" s="202" t="s">
        <v>42</v>
      </c>
      <c r="O574" s="54"/>
      <c r="P574" s="159">
        <f>O574*H574</f>
        <v>0</v>
      </c>
      <c r="Q574" s="159">
        <v>2.0999999999999999E-3</v>
      </c>
      <c r="R574" s="159">
        <f>Q574*H574</f>
        <v>1.1088000000000001E-2</v>
      </c>
      <c r="S574" s="159">
        <v>0</v>
      </c>
      <c r="T574" s="160">
        <f>S574*H574</f>
        <v>0</v>
      </c>
      <c r="AR574" s="161" t="s">
        <v>440</v>
      </c>
      <c r="AT574" s="161" t="s">
        <v>339</v>
      </c>
      <c r="AU574" s="161" t="s">
        <v>87</v>
      </c>
      <c r="AY574" s="16" t="s">
        <v>121</v>
      </c>
      <c r="BE574" s="162">
        <f>IF(N574="základní",J574,0)</f>
        <v>0</v>
      </c>
      <c r="BF574" s="162">
        <f>IF(N574="snížená",J574,0)</f>
        <v>0</v>
      </c>
      <c r="BG574" s="162">
        <f>IF(N574="zákl. přenesená",J574,0)</f>
        <v>0</v>
      </c>
      <c r="BH574" s="162">
        <f>IF(N574="sníž. přenesená",J574,0)</f>
        <v>0</v>
      </c>
      <c r="BI574" s="162">
        <f>IF(N574="nulová",J574,0)</f>
        <v>0</v>
      </c>
      <c r="BJ574" s="16" t="s">
        <v>85</v>
      </c>
      <c r="BK574" s="162">
        <f>ROUND(I574*H574,2)</f>
        <v>0</v>
      </c>
      <c r="BL574" s="16" t="s">
        <v>334</v>
      </c>
      <c r="BM574" s="161" t="s">
        <v>670</v>
      </c>
    </row>
    <row r="575" spans="2:65" s="12" customFormat="1">
      <c r="B575" s="169"/>
      <c r="D575" s="163" t="s">
        <v>201</v>
      </c>
      <c r="E575" s="170" t="s">
        <v>1</v>
      </c>
      <c r="F575" s="171" t="s">
        <v>671</v>
      </c>
      <c r="H575" s="172">
        <v>5.28</v>
      </c>
      <c r="I575" s="173"/>
      <c r="L575" s="169"/>
      <c r="M575" s="174"/>
      <c r="N575" s="175"/>
      <c r="O575" s="175"/>
      <c r="P575" s="175"/>
      <c r="Q575" s="175"/>
      <c r="R575" s="175"/>
      <c r="S575" s="175"/>
      <c r="T575" s="176"/>
      <c r="AT575" s="170" t="s">
        <v>201</v>
      </c>
      <c r="AU575" s="170" t="s">
        <v>87</v>
      </c>
      <c r="AV575" s="12" t="s">
        <v>87</v>
      </c>
      <c r="AW575" s="12" t="s">
        <v>32</v>
      </c>
      <c r="AX575" s="12" t="s">
        <v>77</v>
      </c>
      <c r="AY575" s="170" t="s">
        <v>121</v>
      </c>
    </row>
    <row r="576" spans="2:65" s="13" customFormat="1">
      <c r="B576" s="177"/>
      <c r="D576" s="163" t="s">
        <v>201</v>
      </c>
      <c r="E576" s="178" t="s">
        <v>1</v>
      </c>
      <c r="F576" s="179" t="s">
        <v>208</v>
      </c>
      <c r="H576" s="180">
        <v>5.28</v>
      </c>
      <c r="I576" s="181"/>
      <c r="L576" s="177"/>
      <c r="M576" s="182"/>
      <c r="N576" s="183"/>
      <c r="O576" s="183"/>
      <c r="P576" s="183"/>
      <c r="Q576" s="183"/>
      <c r="R576" s="183"/>
      <c r="S576" s="183"/>
      <c r="T576" s="184"/>
      <c r="AT576" s="178" t="s">
        <v>201</v>
      </c>
      <c r="AU576" s="178" t="s">
        <v>87</v>
      </c>
      <c r="AV576" s="13" t="s">
        <v>140</v>
      </c>
      <c r="AW576" s="13" t="s">
        <v>32</v>
      </c>
      <c r="AX576" s="13" t="s">
        <v>85</v>
      </c>
      <c r="AY576" s="178" t="s">
        <v>121</v>
      </c>
    </row>
    <row r="577" spans="2:65" s="1" customFormat="1" ht="16.5" customHeight="1">
      <c r="B577" s="149"/>
      <c r="C577" s="193" t="s">
        <v>672</v>
      </c>
      <c r="D577" s="193" t="s">
        <v>339</v>
      </c>
      <c r="E577" s="194" t="s">
        <v>673</v>
      </c>
      <c r="F577" s="195" t="s">
        <v>674</v>
      </c>
      <c r="G577" s="196" t="s">
        <v>149</v>
      </c>
      <c r="H577" s="197">
        <v>15.84</v>
      </c>
      <c r="I577" s="198"/>
      <c r="J577" s="199">
        <f>ROUND(I577*H577,2)</f>
        <v>0</v>
      </c>
      <c r="K577" s="195" t="s">
        <v>128</v>
      </c>
      <c r="L577" s="200"/>
      <c r="M577" s="201" t="s">
        <v>1</v>
      </c>
      <c r="N577" s="202" t="s">
        <v>42</v>
      </c>
      <c r="O577" s="54"/>
      <c r="P577" s="159">
        <f>O577*H577</f>
        <v>0</v>
      </c>
      <c r="Q577" s="159">
        <v>2.3999999999999998E-3</v>
      </c>
      <c r="R577" s="159">
        <f>Q577*H577</f>
        <v>3.8015999999999994E-2</v>
      </c>
      <c r="S577" s="159">
        <v>0</v>
      </c>
      <c r="T577" s="160">
        <f>S577*H577</f>
        <v>0</v>
      </c>
      <c r="AR577" s="161" t="s">
        <v>440</v>
      </c>
      <c r="AT577" s="161" t="s">
        <v>339</v>
      </c>
      <c r="AU577" s="161" t="s">
        <v>87</v>
      </c>
      <c r="AY577" s="16" t="s">
        <v>121</v>
      </c>
      <c r="BE577" s="162">
        <f>IF(N577="základní",J577,0)</f>
        <v>0</v>
      </c>
      <c r="BF577" s="162">
        <f>IF(N577="snížená",J577,0)</f>
        <v>0</v>
      </c>
      <c r="BG577" s="162">
        <f>IF(N577="zákl. přenesená",J577,0)</f>
        <v>0</v>
      </c>
      <c r="BH577" s="162">
        <f>IF(N577="sníž. přenesená",J577,0)</f>
        <v>0</v>
      </c>
      <c r="BI577" s="162">
        <f>IF(N577="nulová",J577,0)</f>
        <v>0</v>
      </c>
      <c r="BJ577" s="16" t="s">
        <v>85</v>
      </c>
      <c r="BK577" s="162">
        <f>ROUND(I577*H577,2)</f>
        <v>0</v>
      </c>
      <c r="BL577" s="16" t="s">
        <v>334</v>
      </c>
      <c r="BM577" s="161" t="s">
        <v>675</v>
      </c>
    </row>
    <row r="578" spans="2:65" s="12" customFormat="1">
      <c r="B578" s="169"/>
      <c r="D578" s="163" t="s">
        <v>201</v>
      </c>
      <c r="E578" s="170" t="s">
        <v>1</v>
      </c>
      <c r="F578" s="171" t="s">
        <v>676</v>
      </c>
      <c r="H578" s="172">
        <v>15.84</v>
      </c>
      <c r="I578" s="173"/>
      <c r="L578" s="169"/>
      <c r="M578" s="174"/>
      <c r="N578" s="175"/>
      <c r="O578" s="175"/>
      <c r="P578" s="175"/>
      <c r="Q578" s="175"/>
      <c r="R578" s="175"/>
      <c r="S578" s="175"/>
      <c r="T578" s="176"/>
      <c r="AT578" s="170" t="s">
        <v>201</v>
      </c>
      <c r="AU578" s="170" t="s">
        <v>87</v>
      </c>
      <c r="AV578" s="12" t="s">
        <v>87</v>
      </c>
      <c r="AW578" s="12" t="s">
        <v>32</v>
      </c>
      <c r="AX578" s="12" t="s">
        <v>77</v>
      </c>
      <c r="AY578" s="170" t="s">
        <v>121</v>
      </c>
    </row>
    <row r="579" spans="2:65" s="13" customFormat="1">
      <c r="B579" s="177"/>
      <c r="D579" s="163" t="s">
        <v>201</v>
      </c>
      <c r="E579" s="178" t="s">
        <v>1</v>
      </c>
      <c r="F579" s="179" t="s">
        <v>208</v>
      </c>
      <c r="H579" s="180">
        <v>15.84</v>
      </c>
      <c r="I579" s="181"/>
      <c r="L579" s="177"/>
      <c r="M579" s="182"/>
      <c r="N579" s="183"/>
      <c r="O579" s="183"/>
      <c r="P579" s="183"/>
      <c r="Q579" s="183"/>
      <c r="R579" s="183"/>
      <c r="S579" s="183"/>
      <c r="T579" s="184"/>
      <c r="AT579" s="178" t="s">
        <v>201</v>
      </c>
      <c r="AU579" s="178" t="s">
        <v>87</v>
      </c>
      <c r="AV579" s="13" t="s">
        <v>140</v>
      </c>
      <c r="AW579" s="13" t="s">
        <v>32</v>
      </c>
      <c r="AX579" s="13" t="s">
        <v>85</v>
      </c>
      <c r="AY579" s="178" t="s">
        <v>121</v>
      </c>
    </row>
    <row r="580" spans="2:65" s="1" customFormat="1" ht="16.5" customHeight="1">
      <c r="B580" s="149"/>
      <c r="C580" s="193" t="s">
        <v>677</v>
      </c>
      <c r="D580" s="193" t="s">
        <v>339</v>
      </c>
      <c r="E580" s="194" t="s">
        <v>678</v>
      </c>
      <c r="F580" s="195" t="s">
        <v>679</v>
      </c>
      <c r="G580" s="196" t="s">
        <v>149</v>
      </c>
      <c r="H580" s="197">
        <v>15.84</v>
      </c>
      <c r="I580" s="198"/>
      <c r="J580" s="199">
        <f>ROUND(I580*H580,2)</f>
        <v>0</v>
      </c>
      <c r="K580" s="195" t="s">
        <v>128</v>
      </c>
      <c r="L580" s="200"/>
      <c r="M580" s="201" t="s">
        <v>1</v>
      </c>
      <c r="N580" s="202" t="s">
        <v>42</v>
      </c>
      <c r="O580" s="54"/>
      <c r="P580" s="159">
        <f>O580*H580</f>
        <v>0</v>
      </c>
      <c r="Q580" s="159">
        <v>3.0000000000000001E-3</v>
      </c>
      <c r="R580" s="159">
        <f>Q580*H580</f>
        <v>4.752E-2</v>
      </c>
      <c r="S580" s="159">
        <v>0</v>
      </c>
      <c r="T580" s="160">
        <f>S580*H580</f>
        <v>0</v>
      </c>
      <c r="AR580" s="161" t="s">
        <v>440</v>
      </c>
      <c r="AT580" s="161" t="s">
        <v>339</v>
      </c>
      <c r="AU580" s="161" t="s">
        <v>87</v>
      </c>
      <c r="AY580" s="16" t="s">
        <v>121</v>
      </c>
      <c r="BE580" s="162">
        <f>IF(N580="základní",J580,0)</f>
        <v>0</v>
      </c>
      <c r="BF580" s="162">
        <f>IF(N580="snížená",J580,0)</f>
        <v>0</v>
      </c>
      <c r="BG580" s="162">
        <f>IF(N580="zákl. přenesená",J580,0)</f>
        <v>0</v>
      </c>
      <c r="BH580" s="162">
        <f>IF(N580="sníž. přenesená",J580,0)</f>
        <v>0</v>
      </c>
      <c r="BI580" s="162">
        <f>IF(N580="nulová",J580,0)</f>
        <v>0</v>
      </c>
      <c r="BJ580" s="16" t="s">
        <v>85</v>
      </c>
      <c r="BK580" s="162">
        <f>ROUND(I580*H580,2)</f>
        <v>0</v>
      </c>
      <c r="BL580" s="16" t="s">
        <v>334</v>
      </c>
      <c r="BM580" s="161" t="s">
        <v>680</v>
      </c>
    </row>
    <row r="581" spans="2:65" s="12" customFormat="1">
      <c r="B581" s="169"/>
      <c r="D581" s="163" t="s">
        <v>201</v>
      </c>
      <c r="E581" s="170" t="s">
        <v>1</v>
      </c>
      <c r="F581" s="171" t="s">
        <v>681</v>
      </c>
      <c r="H581" s="172">
        <v>3.96</v>
      </c>
      <c r="I581" s="173"/>
      <c r="L581" s="169"/>
      <c r="M581" s="174"/>
      <c r="N581" s="175"/>
      <c r="O581" s="175"/>
      <c r="P581" s="175"/>
      <c r="Q581" s="175"/>
      <c r="R581" s="175"/>
      <c r="S581" s="175"/>
      <c r="T581" s="176"/>
      <c r="AT581" s="170" t="s">
        <v>201</v>
      </c>
      <c r="AU581" s="170" t="s">
        <v>87</v>
      </c>
      <c r="AV581" s="12" t="s">
        <v>87</v>
      </c>
      <c r="AW581" s="12" t="s">
        <v>32</v>
      </c>
      <c r="AX581" s="12" t="s">
        <v>77</v>
      </c>
      <c r="AY581" s="170" t="s">
        <v>121</v>
      </c>
    </row>
    <row r="582" spans="2:65" s="12" customFormat="1">
      <c r="B582" s="169"/>
      <c r="D582" s="163" t="s">
        <v>201</v>
      </c>
      <c r="E582" s="170" t="s">
        <v>1</v>
      </c>
      <c r="F582" s="171" t="s">
        <v>682</v>
      </c>
      <c r="H582" s="172">
        <v>10.56</v>
      </c>
      <c r="I582" s="173"/>
      <c r="L582" s="169"/>
      <c r="M582" s="174"/>
      <c r="N582" s="175"/>
      <c r="O582" s="175"/>
      <c r="P582" s="175"/>
      <c r="Q582" s="175"/>
      <c r="R582" s="175"/>
      <c r="S582" s="175"/>
      <c r="T582" s="176"/>
      <c r="AT582" s="170" t="s">
        <v>201</v>
      </c>
      <c r="AU582" s="170" t="s">
        <v>87</v>
      </c>
      <c r="AV582" s="12" t="s">
        <v>87</v>
      </c>
      <c r="AW582" s="12" t="s">
        <v>32</v>
      </c>
      <c r="AX582" s="12" t="s">
        <v>77</v>
      </c>
      <c r="AY582" s="170" t="s">
        <v>121</v>
      </c>
    </row>
    <row r="583" spans="2:65" s="12" customFormat="1">
      <c r="B583" s="169"/>
      <c r="D583" s="163" t="s">
        <v>201</v>
      </c>
      <c r="E583" s="170" t="s">
        <v>1</v>
      </c>
      <c r="F583" s="171" t="s">
        <v>660</v>
      </c>
      <c r="H583" s="172">
        <v>1.32</v>
      </c>
      <c r="I583" s="173"/>
      <c r="L583" s="169"/>
      <c r="M583" s="174"/>
      <c r="N583" s="175"/>
      <c r="O583" s="175"/>
      <c r="P583" s="175"/>
      <c r="Q583" s="175"/>
      <c r="R583" s="175"/>
      <c r="S583" s="175"/>
      <c r="T583" s="176"/>
      <c r="AT583" s="170" t="s">
        <v>201</v>
      </c>
      <c r="AU583" s="170" t="s">
        <v>87</v>
      </c>
      <c r="AV583" s="12" t="s">
        <v>87</v>
      </c>
      <c r="AW583" s="12" t="s">
        <v>32</v>
      </c>
      <c r="AX583" s="12" t="s">
        <v>77</v>
      </c>
      <c r="AY583" s="170" t="s">
        <v>121</v>
      </c>
    </row>
    <row r="584" spans="2:65" s="13" customFormat="1">
      <c r="B584" s="177"/>
      <c r="D584" s="163" t="s">
        <v>201</v>
      </c>
      <c r="E584" s="178" t="s">
        <v>1</v>
      </c>
      <c r="F584" s="179" t="s">
        <v>208</v>
      </c>
      <c r="H584" s="180">
        <v>15.84</v>
      </c>
      <c r="I584" s="181"/>
      <c r="L584" s="177"/>
      <c r="M584" s="182"/>
      <c r="N584" s="183"/>
      <c r="O584" s="183"/>
      <c r="P584" s="183"/>
      <c r="Q584" s="183"/>
      <c r="R584" s="183"/>
      <c r="S584" s="183"/>
      <c r="T584" s="184"/>
      <c r="AT584" s="178" t="s">
        <v>201</v>
      </c>
      <c r="AU584" s="178" t="s">
        <v>87</v>
      </c>
      <c r="AV584" s="13" t="s">
        <v>140</v>
      </c>
      <c r="AW584" s="13" t="s">
        <v>32</v>
      </c>
      <c r="AX584" s="13" t="s">
        <v>85</v>
      </c>
      <c r="AY584" s="178" t="s">
        <v>121</v>
      </c>
    </row>
    <row r="585" spans="2:65" s="1" customFormat="1" ht="16.5" customHeight="1">
      <c r="B585" s="149"/>
      <c r="C585" s="193" t="s">
        <v>683</v>
      </c>
      <c r="D585" s="193" t="s">
        <v>339</v>
      </c>
      <c r="E585" s="194" t="s">
        <v>684</v>
      </c>
      <c r="F585" s="195" t="s">
        <v>685</v>
      </c>
      <c r="G585" s="196" t="s">
        <v>149</v>
      </c>
      <c r="H585" s="197">
        <v>25.08</v>
      </c>
      <c r="I585" s="198"/>
      <c r="J585" s="199">
        <f>ROUND(I585*H585,2)</f>
        <v>0</v>
      </c>
      <c r="K585" s="195" t="s">
        <v>128</v>
      </c>
      <c r="L585" s="200"/>
      <c r="M585" s="201" t="s">
        <v>1</v>
      </c>
      <c r="N585" s="202" t="s">
        <v>42</v>
      </c>
      <c r="O585" s="54"/>
      <c r="P585" s="159">
        <f>O585*H585</f>
        <v>0</v>
      </c>
      <c r="Q585" s="159">
        <v>3.5999999999999999E-3</v>
      </c>
      <c r="R585" s="159">
        <f>Q585*H585</f>
        <v>9.0287999999999993E-2</v>
      </c>
      <c r="S585" s="159">
        <v>0</v>
      </c>
      <c r="T585" s="160">
        <f>S585*H585</f>
        <v>0</v>
      </c>
      <c r="AR585" s="161" t="s">
        <v>440</v>
      </c>
      <c r="AT585" s="161" t="s">
        <v>339</v>
      </c>
      <c r="AU585" s="161" t="s">
        <v>87</v>
      </c>
      <c r="AY585" s="16" t="s">
        <v>121</v>
      </c>
      <c r="BE585" s="162">
        <f>IF(N585="základní",J585,0)</f>
        <v>0</v>
      </c>
      <c r="BF585" s="162">
        <f>IF(N585="snížená",J585,0)</f>
        <v>0</v>
      </c>
      <c r="BG585" s="162">
        <f>IF(N585="zákl. přenesená",J585,0)</f>
        <v>0</v>
      </c>
      <c r="BH585" s="162">
        <f>IF(N585="sníž. přenesená",J585,0)</f>
        <v>0</v>
      </c>
      <c r="BI585" s="162">
        <f>IF(N585="nulová",J585,0)</f>
        <v>0</v>
      </c>
      <c r="BJ585" s="16" t="s">
        <v>85</v>
      </c>
      <c r="BK585" s="162">
        <f>ROUND(I585*H585,2)</f>
        <v>0</v>
      </c>
      <c r="BL585" s="16" t="s">
        <v>334</v>
      </c>
      <c r="BM585" s="161" t="s">
        <v>686</v>
      </c>
    </row>
    <row r="586" spans="2:65" s="12" customFormat="1">
      <c r="B586" s="169"/>
      <c r="D586" s="163" t="s">
        <v>201</v>
      </c>
      <c r="E586" s="170" t="s">
        <v>1</v>
      </c>
      <c r="F586" s="171" t="s">
        <v>687</v>
      </c>
      <c r="H586" s="172">
        <v>14.52</v>
      </c>
      <c r="I586" s="173"/>
      <c r="L586" s="169"/>
      <c r="M586" s="174"/>
      <c r="N586" s="175"/>
      <c r="O586" s="175"/>
      <c r="P586" s="175"/>
      <c r="Q586" s="175"/>
      <c r="R586" s="175"/>
      <c r="S586" s="175"/>
      <c r="T586" s="176"/>
      <c r="AT586" s="170" t="s">
        <v>201</v>
      </c>
      <c r="AU586" s="170" t="s">
        <v>87</v>
      </c>
      <c r="AV586" s="12" t="s">
        <v>87</v>
      </c>
      <c r="AW586" s="12" t="s">
        <v>32</v>
      </c>
      <c r="AX586" s="12" t="s">
        <v>77</v>
      </c>
      <c r="AY586" s="170" t="s">
        <v>121</v>
      </c>
    </row>
    <row r="587" spans="2:65" s="12" customFormat="1">
      <c r="B587" s="169"/>
      <c r="D587" s="163" t="s">
        <v>201</v>
      </c>
      <c r="E587" s="170" t="s">
        <v>1</v>
      </c>
      <c r="F587" s="171" t="s">
        <v>688</v>
      </c>
      <c r="H587" s="172">
        <v>10.56</v>
      </c>
      <c r="I587" s="173"/>
      <c r="L587" s="169"/>
      <c r="M587" s="174"/>
      <c r="N587" s="175"/>
      <c r="O587" s="175"/>
      <c r="P587" s="175"/>
      <c r="Q587" s="175"/>
      <c r="R587" s="175"/>
      <c r="S587" s="175"/>
      <c r="T587" s="176"/>
      <c r="AT587" s="170" t="s">
        <v>201</v>
      </c>
      <c r="AU587" s="170" t="s">
        <v>87</v>
      </c>
      <c r="AV587" s="12" t="s">
        <v>87</v>
      </c>
      <c r="AW587" s="12" t="s">
        <v>32</v>
      </c>
      <c r="AX587" s="12" t="s">
        <v>77</v>
      </c>
      <c r="AY587" s="170" t="s">
        <v>121</v>
      </c>
    </row>
    <row r="588" spans="2:65" s="13" customFormat="1">
      <c r="B588" s="177"/>
      <c r="D588" s="163" t="s">
        <v>201</v>
      </c>
      <c r="E588" s="178" t="s">
        <v>1</v>
      </c>
      <c r="F588" s="179" t="s">
        <v>208</v>
      </c>
      <c r="H588" s="180">
        <v>25.08</v>
      </c>
      <c r="I588" s="181"/>
      <c r="L588" s="177"/>
      <c r="M588" s="182"/>
      <c r="N588" s="183"/>
      <c r="O588" s="183"/>
      <c r="P588" s="183"/>
      <c r="Q588" s="183"/>
      <c r="R588" s="183"/>
      <c r="S588" s="183"/>
      <c r="T588" s="184"/>
      <c r="AT588" s="178" t="s">
        <v>201</v>
      </c>
      <c r="AU588" s="178" t="s">
        <v>87</v>
      </c>
      <c r="AV588" s="13" t="s">
        <v>140</v>
      </c>
      <c r="AW588" s="13" t="s">
        <v>32</v>
      </c>
      <c r="AX588" s="13" t="s">
        <v>85</v>
      </c>
      <c r="AY588" s="178" t="s">
        <v>121</v>
      </c>
    </row>
    <row r="589" spans="2:65" s="1" customFormat="1" ht="16.5" customHeight="1">
      <c r="B589" s="149"/>
      <c r="C589" s="193" t="s">
        <v>689</v>
      </c>
      <c r="D589" s="193" t="s">
        <v>339</v>
      </c>
      <c r="E589" s="194" t="s">
        <v>690</v>
      </c>
      <c r="F589" s="195" t="s">
        <v>691</v>
      </c>
      <c r="G589" s="196" t="s">
        <v>149</v>
      </c>
      <c r="H589" s="197">
        <v>2.64</v>
      </c>
      <c r="I589" s="198"/>
      <c r="J589" s="199">
        <f>ROUND(I589*H589,2)</f>
        <v>0</v>
      </c>
      <c r="K589" s="195" t="s">
        <v>1</v>
      </c>
      <c r="L589" s="200"/>
      <c r="M589" s="201" t="s">
        <v>1</v>
      </c>
      <c r="N589" s="202" t="s">
        <v>42</v>
      </c>
      <c r="O589" s="54"/>
      <c r="P589" s="159">
        <f>O589*H589</f>
        <v>0</v>
      </c>
      <c r="Q589" s="159">
        <v>3.5999999999999999E-3</v>
      </c>
      <c r="R589" s="159">
        <f>Q589*H589</f>
        <v>9.5040000000000003E-3</v>
      </c>
      <c r="S589" s="159">
        <v>0</v>
      </c>
      <c r="T589" s="160">
        <f>S589*H589</f>
        <v>0</v>
      </c>
      <c r="AR589" s="161" t="s">
        <v>440</v>
      </c>
      <c r="AT589" s="161" t="s">
        <v>339</v>
      </c>
      <c r="AU589" s="161" t="s">
        <v>87</v>
      </c>
      <c r="AY589" s="16" t="s">
        <v>121</v>
      </c>
      <c r="BE589" s="162">
        <f>IF(N589="základní",J589,0)</f>
        <v>0</v>
      </c>
      <c r="BF589" s="162">
        <f>IF(N589="snížená",J589,0)</f>
        <v>0</v>
      </c>
      <c r="BG589" s="162">
        <f>IF(N589="zákl. přenesená",J589,0)</f>
        <v>0</v>
      </c>
      <c r="BH589" s="162">
        <f>IF(N589="sníž. přenesená",J589,0)</f>
        <v>0</v>
      </c>
      <c r="BI589" s="162">
        <f>IF(N589="nulová",J589,0)</f>
        <v>0</v>
      </c>
      <c r="BJ589" s="16" t="s">
        <v>85</v>
      </c>
      <c r="BK589" s="162">
        <f>ROUND(I589*H589,2)</f>
        <v>0</v>
      </c>
      <c r="BL589" s="16" t="s">
        <v>334</v>
      </c>
      <c r="BM589" s="161" t="s">
        <v>692</v>
      </c>
    </row>
    <row r="590" spans="2:65" s="12" customFormat="1">
      <c r="B590" s="169"/>
      <c r="D590" s="163" t="s">
        <v>201</v>
      </c>
      <c r="E590" s="170" t="s">
        <v>1</v>
      </c>
      <c r="F590" s="171" t="s">
        <v>693</v>
      </c>
      <c r="H590" s="172">
        <v>2.64</v>
      </c>
      <c r="I590" s="173"/>
      <c r="L590" s="169"/>
      <c r="M590" s="174"/>
      <c r="N590" s="175"/>
      <c r="O590" s="175"/>
      <c r="P590" s="175"/>
      <c r="Q590" s="175"/>
      <c r="R590" s="175"/>
      <c r="S590" s="175"/>
      <c r="T590" s="176"/>
      <c r="AT590" s="170" t="s">
        <v>201</v>
      </c>
      <c r="AU590" s="170" t="s">
        <v>87</v>
      </c>
      <c r="AV590" s="12" t="s">
        <v>87</v>
      </c>
      <c r="AW590" s="12" t="s">
        <v>32</v>
      </c>
      <c r="AX590" s="12" t="s">
        <v>77</v>
      </c>
      <c r="AY590" s="170" t="s">
        <v>121</v>
      </c>
    </row>
    <row r="591" spans="2:65" s="13" customFormat="1">
      <c r="B591" s="177"/>
      <c r="D591" s="163" t="s">
        <v>201</v>
      </c>
      <c r="E591" s="178" t="s">
        <v>1</v>
      </c>
      <c r="F591" s="179" t="s">
        <v>208</v>
      </c>
      <c r="H591" s="180">
        <v>2.64</v>
      </c>
      <c r="I591" s="181"/>
      <c r="L591" s="177"/>
      <c r="M591" s="182"/>
      <c r="N591" s="183"/>
      <c r="O591" s="183"/>
      <c r="P591" s="183"/>
      <c r="Q591" s="183"/>
      <c r="R591" s="183"/>
      <c r="S591" s="183"/>
      <c r="T591" s="184"/>
      <c r="AT591" s="178" t="s">
        <v>201</v>
      </c>
      <c r="AU591" s="178" t="s">
        <v>87</v>
      </c>
      <c r="AV591" s="13" t="s">
        <v>140</v>
      </c>
      <c r="AW591" s="13" t="s">
        <v>32</v>
      </c>
      <c r="AX591" s="13" t="s">
        <v>85</v>
      </c>
      <c r="AY591" s="178" t="s">
        <v>121</v>
      </c>
    </row>
    <row r="592" spans="2:65" s="1" customFormat="1" ht="16.5" customHeight="1">
      <c r="B592" s="149"/>
      <c r="C592" s="193" t="s">
        <v>694</v>
      </c>
      <c r="D592" s="193" t="s">
        <v>339</v>
      </c>
      <c r="E592" s="194" t="s">
        <v>695</v>
      </c>
      <c r="F592" s="195" t="s">
        <v>696</v>
      </c>
      <c r="G592" s="196" t="s">
        <v>149</v>
      </c>
      <c r="H592" s="197">
        <v>3.96</v>
      </c>
      <c r="I592" s="198"/>
      <c r="J592" s="199">
        <f>ROUND(I592*H592,2)</f>
        <v>0</v>
      </c>
      <c r="K592" s="195" t="s">
        <v>1</v>
      </c>
      <c r="L592" s="200"/>
      <c r="M592" s="201" t="s">
        <v>1</v>
      </c>
      <c r="N592" s="202" t="s">
        <v>42</v>
      </c>
      <c r="O592" s="54"/>
      <c r="P592" s="159">
        <f>O592*H592</f>
        <v>0</v>
      </c>
      <c r="Q592" s="159">
        <v>3.5999999999999999E-3</v>
      </c>
      <c r="R592" s="159">
        <f>Q592*H592</f>
        <v>1.4256E-2</v>
      </c>
      <c r="S592" s="159">
        <v>0</v>
      </c>
      <c r="T592" s="160">
        <f>S592*H592</f>
        <v>0</v>
      </c>
      <c r="AR592" s="161" t="s">
        <v>440</v>
      </c>
      <c r="AT592" s="161" t="s">
        <v>339</v>
      </c>
      <c r="AU592" s="161" t="s">
        <v>87</v>
      </c>
      <c r="AY592" s="16" t="s">
        <v>121</v>
      </c>
      <c r="BE592" s="162">
        <f>IF(N592="základní",J592,0)</f>
        <v>0</v>
      </c>
      <c r="BF592" s="162">
        <f>IF(N592="snížená",J592,0)</f>
        <v>0</v>
      </c>
      <c r="BG592" s="162">
        <f>IF(N592="zákl. přenesená",J592,0)</f>
        <v>0</v>
      </c>
      <c r="BH592" s="162">
        <f>IF(N592="sníž. přenesená",J592,0)</f>
        <v>0</v>
      </c>
      <c r="BI592" s="162">
        <f>IF(N592="nulová",J592,0)</f>
        <v>0</v>
      </c>
      <c r="BJ592" s="16" t="s">
        <v>85</v>
      </c>
      <c r="BK592" s="162">
        <f>ROUND(I592*H592,2)</f>
        <v>0</v>
      </c>
      <c r="BL592" s="16" t="s">
        <v>334</v>
      </c>
      <c r="BM592" s="161" t="s">
        <v>697</v>
      </c>
    </row>
    <row r="593" spans="2:65" s="12" customFormat="1">
      <c r="B593" s="169"/>
      <c r="D593" s="163" t="s">
        <v>201</v>
      </c>
      <c r="E593" s="170" t="s">
        <v>1</v>
      </c>
      <c r="F593" s="171" t="s">
        <v>698</v>
      </c>
      <c r="H593" s="172">
        <v>3.96</v>
      </c>
      <c r="I593" s="173"/>
      <c r="L593" s="169"/>
      <c r="M593" s="174"/>
      <c r="N593" s="175"/>
      <c r="O593" s="175"/>
      <c r="P593" s="175"/>
      <c r="Q593" s="175"/>
      <c r="R593" s="175"/>
      <c r="S593" s="175"/>
      <c r="T593" s="176"/>
      <c r="AT593" s="170" t="s">
        <v>201</v>
      </c>
      <c r="AU593" s="170" t="s">
        <v>87</v>
      </c>
      <c r="AV593" s="12" t="s">
        <v>87</v>
      </c>
      <c r="AW593" s="12" t="s">
        <v>32</v>
      </c>
      <c r="AX593" s="12" t="s">
        <v>77</v>
      </c>
      <c r="AY593" s="170" t="s">
        <v>121</v>
      </c>
    </row>
    <row r="594" spans="2:65" s="13" customFormat="1">
      <c r="B594" s="177"/>
      <c r="D594" s="163" t="s">
        <v>201</v>
      </c>
      <c r="E594" s="178" t="s">
        <v>1</v>
      </c>
      <c r="F594" s="179" t="s">
        <v>208</v>
      </c>
      <c r="H594" s="180">
        <v>3.96</v>
      </c>
      <c r="I594" s="181"/>
      <c r="L594" s="177"/>
      <c r="M594" s="182"/>
      <c r="N594" s="183"/>
      <c r="O594" s="183"/>
      <c r="P594" s="183"/>
      <c r="Q594" s="183"/>
      <c r="R594" s="183"/>
      <c r="S594" s="183"/>
      <c r="T594" s="184"/>
      <c r="AT594" s="178" t="s">
        <v>201</v>
      </c>
      <c r="AU594" s="178" t="s">
        <v>87</v>
      </c>
      <c r="AV594" s="13" t="s">
        <v>140</v>
      </c>
      <c r="AW594" s="13" t="s">
        <v>32</v>
      </c>
      <c r="AX594" s="13" t="s">
        <v>85</v>
      </c>
      <c r="AY594" s="178" t="s">
        <v>121</v>
      </c>
    </row>
    <row r="595" spans="2:65" s="1" customFormat="1" ht="16.5" customHeight="1">
      <c r="B595" s="149"/>
      <c r="C595" s="193" t="s">
        <v>699</v>
      </c>
      <c r="D595" s="193" t="s">
        <v>339</v>
      </c>
      <c r="E595" s="194" t="s">
        <v>700</v>
      </c>
      <c r="F595" s="195" t="s">
        <v>701</v>
      </c>
      <c r="G595" s="196" t="s">
        <v>702</v>
      </c>
      <c r="H595" s="197">
        <v>74</v>
      </c>
      <c r="I595" s="198"/>
      <c r="J595" s="199">
        <f>ROUND(I595*H595,2)</f>
        <v>0</v>
      </c>
      <c r="K595" s="195" t="s">
        <v>128</v>
      </c>
      <c r="L595" s="200"/>
      <c r="M595" s="201" t="s">
        <v>1</v>
      </c>
      <c r="N595" s="202" t="s">
        <v>42</v>
      </c>
      <c r="O595" s="54"/>
      <c r="P595" s="159">
        <f>O595*H595</f>
        <v>0</v>
      </c>
      <c r="Q595" s="159">
        <v>2.0000000000000001E-4</v>
      </c>
      <c r="R595" s="159">
        <f>Q595*H595</f>
        <v>1.4800000000000001E-2</v>
      </c>
      <c r="S595" s="159">
        <v>0</v>
      </c>
      <c r="T595" s="160">
        <f>S595*H595</f>
        <v>0</v>
      </c>
      <c r="AR595" s="161" t="s">
        <v>440</v>
      </c>
      <c r="AT595" s="161" t="s">
        <v>339</v>
      </c>
      <c r="AU595" s="161" t="s">
        <v>87</v>
      </c>
      <c r="AY595" s="16" t="s">
        <v>121</v>
      </c>
      <c r="BE595" s="162">
        <f>IF(N595="základní",J595,0)</f>
        <v>0</v>
      </c>
      <c r="BF595" s="162">
        <f>IF(N595="snížená",J595,0)</f>
        <v>0</v>
      </c>
      <c r="BG595" s="162">
        <f>IF(N595="zákl. přenesená",J595,0)</f>
        <v>0</v>
      </c>
      <c r="BH595" s="162">
        <f>IF(N595="sníž. přenesená",J595,0)</f>
        <v>0</v>
      </c>
      <c r="BI595" s="162">
        <f>IF(N595="nulová",J595,0)</f>
        <v>0</v>
      </c>
      <c r="BJ595" s="16" t="s">
        <v>85</v>
      </c>
      <c r="BK595" s="162">
        <f>ROUND(I595*H595,2)</f>
        <v>0</v>
      </c>
      <c r="BL595" s="16" t="s">
        <v>334</v>
      </c>
      <c r="BM595" s="161" t="s">
        <v>703</v>
      </c>
    </row>
    <row r="596" spans="2:65" s="1" customFormat="1" ht="24" customHeight="1">
      <c r="B596" s="149"/>
      <c r="C596" s="150" t="s">
        <v>704</v>
      </c>
      <c r="D596" s="150" t="s">
        <v>124</v>
      </c>
      <c r="E596" s="151" t="s">
        <v>705</v>
      </c>
      <c r="F596" s="152" t="s">
        <v>706</v>
      </c>
      <c r="G596" s="153" t="s">
        <v>460</v>
      </c>
      <c r="H596" s="154">
        <v>15.776</v>
      </c>
      <c r="I596" s="155"/>
      <c r="J596" s="156">
        <f>ROUND(I596*H596,2)</f>
        <v>0</v>
      </c>
      <c r="K596" s="152" t="s">
        <v>128</v>
      </c>
      <c r="L596" s="31"/>
      <c r="M596" s="157" t="s">
        <v>1</v>
      </c>
      <c r="N596" s="158" t="s">
        <v>42</v>
      </c>
      <c r="O596" s="54"/>
      <c r="P596" s="159">
        <f>O596*H596</f>
        <v>0</v>
      </c>
      <c r="Q596" s="159">
        <v>0</v>
      </c>
      <c r="R596" s="159">
        <f>Q596*H596</f>
        <v>0</v>
      </c>
      <c r="S596" s="159">
        <v>0</v>
      </c>
      <c r="T596" s="160">
        <f>S596*H596</f>
        <v>0</v>
      </c>
      <c r="AR596" s="161" t="s">
        <v>334</v>
      </c>
      <c r="AT596" s="161" t="s">
        <v>124</v>
      </c>
      <c r="AU596" s="161" t="s">
        <v>87</v>
      </c>
      <c r="AY596" s="16" t="s">
        <v>121</v>
      </c>
      <c r="BE596" s="162">
        <f>IF(N596="základní",J596,0)</f>
        <v>0</v>
      </c>
      <c r="BF596" s="162">
        <f>IF(N596="snížená",J596,0)</f>
        <v>0</v>
      </c>
      <c r="BG596" s="162">
        <f>IF(N596="zákl. přenesená",J596,0)</f>
        <v>0</v>
      </c>
      <c r="BH596" s="162">
        <f>IF(N596="sníž. přenesená",J596,0)</f>
        <v>0</v>
      </c>
      <c r="BI596" s="162">
        <f>IF(N596="nulová",J596,0)</f>
        <v>0</v>
      </c>
      <c r="BJ596" s="16" t="s">
        <v>85</v>
      </c>
      <c r="BK596" s="162">
        <f>ROUND(I596*H596,2)</f>
        <v>0</v>
      </c>
      <c r="BL596" s="16" t="s">
        <v>334</v>
      </c>
      <c r="BM596" s="161" t="s">
        <v>707</v>
      </c>
    </row>
    <row r="597" spans="2:65" s="1" customFormat="1" ht="24" customHeight="1">
      <c r="B597" s="149"/>
      <c r="C597" s="150" t="s">
        <v>708</v>
      </c>
      <c r="D597" s="150" t="s">
        <v>124</v>
      </c>
      <c r="E597" s="151" t="s">
        <v>709</v>
      </c>
      <c r="F597" s="152" t="s">
        <v>710</v>
      </c>
      <c r="G597" s="153" t="s">
        <v>460</v>
      </c>
      <c r="H597" s="154">
        <v>15.776</v>
      </c>
      <c r="I597" s="155"/>
      <c r="J597" s="156">
        <f>ROUND(I597*H597,2)</f>
        <v>0</v>
      </c>
      <c r="K597" s="152" t="s">
        <v>128</v>
      </c>
      <c r="L597" s="31"/>
      <c r="M597" s="157" t="s">
        <v>1</v>
      </c>
      <c r="N597" s="158" t="s">
        <v>42</v>
      </c>
      <c r="O597" s="54"/>
      <c r="P597" s="159">
        <f>O597*H597</f>
        <v>0</v>
      </c>
      <c r="Q597" s="159">
        <v>0</v>
      </c>
      <c r="R597" s="159">
        <f>Q597*H597</f>
        <v>0</v>
      </c>
      <c r="S597" s="159">
        <v>0</v>
      </c>
      <c r="T597" s="160">
        <f>S597*H597</f>
        <v>0</v>
      </c>
      <c r="AR597" s="161" t="s">
        <v>334</v>
      </c>
      <c r="AT597" s="161" t="s">
        <v>124</v>
      </c>
      <c r="AU597" s="161" t="s">
        <v>87</v>
      </c>
      <c r="AY597" s="16" t="s">
        <v>121</v>
      </c>
      <c r="BE597" s="162">
        <f>IF(N597="základní",J597,0)</f>
        <v>0</v>
      </c>
      <c r="BF597" s="162">
        <f>IF(N597="snížená",J597,0)</f>
        <v>0</v>
      </c>
      <c r="BG597" s="162">
        <f>IF(N597="zákl. přenesená",J597,0)</f>
        <v>0</v>
      </c>
      <c r="BH597" s="162">
        <f>IF(N597="sníž. přenesená",J597,0)</f>
        <v>0</v>
      </c>
      <c r="BI597" s="162">
        <f>IF(N597="nulová",J597,0)</f>
        <v>0</v>
      </c>
      <c r="BJ597" s="16" t="s">
        <v>85</v>
      </c>
      <c r="BK597" s="162">
        <f>ROUND(I597*H597,2)</f>
        <v>0</v>
      </c>
      <c r="BL597" s="16" t="s">
        <v>334</v>
      </c>
      <c r="BM597" s="161" t="s">
        <v>711</v>
      </c>
    </row>
    <row r="598" spans="2:65" s="1" customFormat="1" ht="24" customHeight="1">
      <c r="B598" s="149"/>
      <c r="C598" s="150" t="s">
        <v>712</v>
      </c>
      <c r="D598" s="150" t="s">
        <v>124</v>
      </c>
      <c r="E598" s="151" t="s">
        <v>713</v>
      </c>
      <c r="F598" s="152" t="s">
        <v>714</v>
      </c>
      <c r="G598" s="153" t="s">
        <v>460</v>
      </c>
      <c r="H598" s="154">
        <v>15.776</v>
      </c>
      <c r="I598" s="155"/>
      <c r="J598" s="156">
        <f>ROUND(I598*H598,2)</f>
        <v>0</v>
      </c>
      <c r="K598" s="152" t="s">
        <v>128</v>
      </c>
      <c r="L598" s="31"/>
      <c r="M598" s="157" t="s">
        <v>1</v>
      </c>
      <c r="N598" s="158" t="s">
        <v>42</v>
      </c>
      <c r="O598" s="54"/>
      <c r="P598" s="159">
        <f>O598*H598</f>
        <v>0</v>
      </c>
      <c r="Q598" s="159">
        <v>0</v>
      </c>
      <c r="R598" s="159">
        <f>Q598*H598</f>
        <v>0</v>
      </c>
      <c r="S598" s="159">
        <v>0</v>
      </c>
      <c r="T598" s="160">
        <f>S598*H598</f>
        <v>0</v>
      </c>
      <c r="AR598" s="161" t="s">
        <v>334</v>
      </c>
      <c r="AT598" s="161" t="s">
        <v>124</v>
      </c>
      <c r="AU598" s="161" t="s">
        <v>87</v>
      </c>
      <c r="AY598" s="16" t="s">
        <v>121</v>
      </c>
      <c r="BE598" s="162">
        <f>IF(N598="základní",J598,0)</f>
        <v>0</v>
      </c>
      <c r="BF598" s="162">
        <f>IF(N598="snížená",J598,0)</f>
        <v>0</v>
      </c>
      <c r="BG598" s="162">
        <f>IF(N598="zákl. přenesená",J598,0)</f>
        <v>0</v>
      </c>
      <c r="BH598" s="162">
        <f>IF(N598="sníž. přenesená",J598,0)</f>
        <v>0</v>
      </c>
      <c r="BI598" s="162">
        <f>IF(N598="nulová",J598,0)</f>
        <v>0</v>
      </c>
      <c r="BJ598" s="16" t="s">
        <v>85</v>
      </c>
      <c r="BK598" s="162">
        <f>ROUND(I598*H598,2)</f>
        <v>0</v>
      </c>
      <c r="BL598" s="16" t="s">
        <v>334</v>
      </c>
      <c r="BM598" s="161" t="s">
        <v>715</v>
      </c>
    </row>
    <row r="599" spans="2:65" s="11" customFormat="1" ht="22.9" customHeight="1">
      <c r="B599" s="136"/>
      <c r="D599" s="137" t="s">
        <v>76</v>
      </c>
      <c r="E599" s="147" t="s">
        <v>716</v>
      </c>
      <c r="F599" s="147" t="s">
        <v>717</v>
      </c>
      <c r="I599" s="139"/>
      <c r="J599" s="148">
        <f>BK599</f>
        <v>0</v>
      </c>
      <c r="L599" s="136"/>
      <c r="M599" s="141"/>
      <c r="N599" s="142"/>
      <c r="O599" s="142"/>
      <c r="P599" s="143">
        <f>SUM(P600:P604)</f>
        <v>0</v>
      </c>
      <c r="Q599" s="142"/>
      <c r="R599" s="143">
        <f>SUM(R600:R604)</f>
        <v>0.12803999999999999</v>
      </c>
      <c r="S599" s="142"/>
      <c r="T599" s="144">
        <f>SUM(T600:T604)</f>
        <v>0</v>
      </c>
      <c r="AR599" s="137" t="s">
        <v>87</v>
      </c>
      <c r="AT599" s="145" t="s">
        <v>76</v>
      </c>
      <c r="AU599" s="145" t="s">
        <v>85</v>
      </c>
      <c r="AY599" s="137" t="s">
        <v>121</v>
      </c>
      <c r="BK599" s="146">
        <f>SUM(BK600:BK604)</f>
        <v>0</v>
      </c>
    </row>
    <row r="600" spans="2:65" s="1" customFormat="1" ht="24" customHeight="1">
      <c r="B600" s="149"/>
      <c r="C600" s="150" t="s">
        <v>718</v>
      </c>
      <c r="D600" s="150" t="s">
        <v>124</v>
      </c>
      <c r="E600" s="151" t="s">
        <v>719</v>
      </c>
      <c r="F600" s="152" t="s">
        <v>720</v>
      </c>
      <c r="G600" s="153" t="s">
        <v>149</v>
      </c>
      <c r="H600" s="154">
        <v>1254</v>
      </c>
      <c r="I600" s="155"/>
      <c r="J600" s="156">
        <f>ROUND(I600*H600,2)</f>
        <v>0</v>
      </c>
      <c r="K600" s="152" t="s">
        <v>128</v>
      </c>
      <c r="L600" s="31"/>
      <c r="M600" s="157" t="s">
        <v>1</v>
      </c>
      <c r="N600" s="158" t="s">
        <v>42</v>
      </c>
      <c r="O600" s="54"/>
      <c r="P600" s="159">
        <f>O600*H600</f>
        <v>0</v>
      </c>
      <c r="Q600" s="159">
        <v>6.0000000000000002E-5</v>
      </c>
      <c r="R600" s="159">
        <f>Q600*H600</f>
        <v>7.5240000000000001E-2</v>
      </c>
      <c r="S600" s="159">
        <v>0</v>
      </c>
      <c r="T600" s="160">
        <f>S600*H600</f>
        <v>0</v>
      </c>
      <c r="AR600" s="161" t="s">
        <v>334</v>
      </c>
      <c r="AT600" s="161" t="s">
        <v>124</v>
      </c>
      <c r="AU600" s="161" t="s">
        <v>87</v>
      </c>
      <c r="AY600" s="16" t="s">
        <v>121</v>
      </c>
      <c r="BE600" s="162">
        <f>IF(N600="základní",J600,0)</f>
        <v>0</v>
      </c>
      <c r="BF600" s="162">
        <f>IF(N600="snížená",J600,0)</f>
        <v>0</v>
      </c>
      <c r="BG600" s="162">
        <f>IF(N600="zákl. přenesená",J600,0)</f>
        <v>0</v>
      </c>
      <c r="BH600" s="162">
        <f>IF(N600="sníž. přenesená",J600,0)</f>
        <v>0</v>
      </c>
      <c r="BI600" s="162">
        <f>IF(N600="nulová",J600,0)</f>
        <v>0</v>
      </c>
      <c r="BJ600" s="16" t="s">
        <v>85</v>
      </c>
      <c r="BK600" s="162">
        <f>ROUND(I600*H600,2)</f>
        <v>0</v>
      </c>
      <c r="BL600" s="16" t="s">
        <v>334</v>
      </c>
      <c r="BM600" s="161" t="s">
        <v>721</v>
      </c>
    </row>
    <row r="601" spans="2:65" s="1" customFormat="1" ht="24" customHeight="1">
      <c r="B601" s="149"/>
      <c r="C601" s="150" t="s">
        <v>722</v>
      </c>
      <c r="D601" s="150" t="s">
        <v>124</v>
      </c>
      <c r="E601" s="151" t="s">
        <v>723</v>
      </c>
      <c r="F601" s="152" t="s">
        <v>724</v>
      </c>
      <c r="G601" s="153" t="s">
        <v>149</v>
      </c>
      <c r="H601" s="154">
        <v>1056</v>
      </c>
      <c r="I601" s="155"/>
      <c r="J601" s="156">
        <f>ROUND(I601*H601,2)</f>
        <v>0</v>
      </c>
      <c r="K601" s="152" t="s">
        <v>128</v>
      </c>
      <c r="L601" s="31"/>
      <c r="M601" s="157" t="s">
        <v>1</v>
      </c>
      <c r="N601" s="158" t="s">
        <v>42</v>
      </c>
      <c r="O601" s="54"/>
      <c r="P601" s="159">
        <f>O601*H601</f>
        <v>0</v>
      </c>
      <c r="Q601" s="159">
        <v>5.0000000000000002E-5</v>
      </c>
      <c r="R601" s="159">
        <f>Q601*H601</f>
        <v>5.28E-2</v>
      </c>
      <c r="S601" s="159">
        <v>0</v>
      </c>
      <c r="T601" s="160">
        <f>S601*H601</f>
        <v>0</v>
      </c>
      <c r="AR601" s="161" t="s">
        <v>334</v>
      </c>
      <c r="AT601" s="161" t="s">
        <v>124</v>
      </c>
      <c r="AU601" s="161" t="s">
        <v>87</v>
      </c>
      <c r="AY601" s="16" t="s">
        <v>121</v>
      </c>
      <c r="BE601" s="162">
        <f>IF(N601="základní",J601,0)</f>
        <v>0</v>
      </c>
      <c r="BF601" s="162">
        <f>IF(N601="snížená",J601,0)</f>
        <v>0</v>
      </c>
      <c r="BG601" s="162">
        <f>IF(N601="zákl. přenesená",J601,0)</f>
        <v>0</v>
      </c>
      <c r="BH601" s="162">
        <f>IF(N601="sníž. přenesená",J601,0)</f>
        <v>0</v>
      </c>
      <c r="BI601" s="162">
        <f>IF(N601="nulová",J601,0)</f>
        <v>0</v>
      </c>
      <c r="BJ601" s="16" t="s">
        <v>85</v>
      </c>
      <c r="BK601" s="162">
        <f>ROUND(I601*H601,2)</f>
        <v>0</v>
      </c>
      <c r="BL601" s="16" t="s">
        <v>334</v>
      </c>
      <c r="BM601" s="161" t="s">
        <v>725</v>
      </c>
    </row>
    <row r="602" spans="2:65" s="1" customFormat="1" ht="24" customHeight="1">
      <c r="B602" s="149"/>
      <c r="C602" s="150" t="s">
        <v>726</v>
      </c>
      <c r="D602" s="150" t="s">
        <v>124</v>
      </c>
      <c r="E602" s="151" t="s">
        <v>727</v>
      </c>
      <c r="F602" s="152" t="s">
        <v>728</v>
      </c>
      <c r="G602" s="153" t="s">
        <v>460</v>
      </c>
      <c r="H602" s="154">
        <v>0.128</v>
      </c>
      <c r="I602" s="155"/>
      <c r="J602" s="156">
        <f>ROUND(I602*H602,2)</f>
        <v>0</v>
      </c>
      <c r="K602" s="152" t="s">
        <v>128</v>
      </c>
      <c r="L602" s="31"/>
      <c r="M602" s="157" t="s">
        <v>1</v>
      </c>
      <c r="N602" s="158" t="s">
        <v>42</v>
      </c>
      <c r="O602" s="54"/>
      <c r="P602" s="159">
        <f>O602*H602</f>
        <v>0</v>
      </c>
      <c r="Q602" s="159">
        <v>0</v>
      </c>
      <c r="R602" s="159">
        <f>Q602*H602</f>
        <v>0</v>
      </c>
      <c r="S602" s="159">
        <v>0</v>
      </c>
      <c r="T602" s="160">
        <f>S602*H602</f>
        <v>0</v>
      </c>
      <c r="AR602" s="161" t="s">
        <v>334</v>
      </c>
      <c r="AT602" s="161" t="s">
        <v>124</v>
      </c>
      <c r="AU602" s="161" t="s">
        <v>87</v>
      </c>
      <c r="AY602" s="16" t="s">
        <v>121</v>
      </c>
      <c r="BE602" s="162">
        <f>IF(N602="základní",J602,0)</f>
        <v>0</v>
      </c>
      <c r="BF602" s="162">
        <f>IF(N602="snížená",J602,0)</f>
        <v>0</v>
      </c>
      <c r="BG602" s="162">
        <f>IF(N602="zákl. přenesená",J602,0)</f>
        <v>0</v>
      </c>
      <c r="BH602" s="162">
        <f>IF(N602="sníž. přenesená",J602,0)</f>
        <v>0</v>
      </c>
      <c r="BI602" s="162">
        <f>IF(N602="nulová",J602,0)</f>
        <v>0</v>
      </c>
      <c r="BJ602" s="16" t="s">
        <v>85</v>
      </c>
      <c r="BK602" s="162">
        <f>ROUND(I602*H602,2)</f>
        <v>0</v>
      </c>
      <c r="BL602" s="16" t="s">
        <v>334</v>
      </c>
      <c r="BM602" s="161" t="s">
        <v>729</v>
      </c>
    </row>
    <row r="603" spans="2:65" s="1" customFormat="1" ht="24" customHeight="1">
      <c r="B603" s="149"/>
      <c r="C603" s="150" t="s">
        <v>730</v>
      </c>
      <c r="D603" s="150" t="s">
        <v>124</v>
      </c>
      <c r="E603" s="151" t="s">
        <v>731</v>
      </c>
      <c r="F603" s="152" t="s">
        <v>732</v>
      </c>
      <c r="G603" s="153" t="s">
        <v>460</v>
      </c>
      <c r="H603" s="154">
        <v>0.128</v>
      </c>
      <c r="I603" s="155"/>
      <c r="J603" s="156">
        <f>ROUND(I603*H603,2)</f>
        <v>0</v>
      </c>
      <c r="K603" s="152" t="s">
        <v>128</v>
      </c>
      <c r="L603" s="31"/>
      <c r="M603" s="157" t="s">
        <v>1</v>
      </c>
      <c r="N603" s="158" t="s">
        <v>42</v>
      </c>
      <c r="O603" s="54"/>
      <c r="P603" s="159">
        <f>O603*H603</f>
        <v>0</v>
      </c>
      <c r="Q603" s="159">
        <v>0</v>
      </c>
      <c r="R603" s="159">
        <f>Q603*H603</f>
        <v>0</v>
      </c>
      <c r="S603" s="159">
        <v>0</v>
      </c>
      <c r="T603" s="160">
        <f>S603*H603</f>
        <v>0</v>
      </c>
      <c r="AR603" s="161" t="s">
        <v>334</v>
      </c>
      <c r="AT603" s="161" t="s">
        <v>124</v>
      </c>
      <c r="AU603" s="161" t="s">
        <v>87</v>
      </c>
      <c r="AY603" s="16" t="s">
        <v>121</v>
      </c>
      <c r="BE603" s="162">
        <f>IF(N603="základní",J603,0)</f>
        <v>0</v>
      </c>
      <c r="BF603" s="162">
        <f>IF(N603="snížená",J603,0)</f>
        <v>0</v>
      </c>
      <c r="BG603" s="162">
        <f>IF(N603="zákl. přenesená",J603,0)</f>
        <v>0</v>
      </c>
      <c r="BH603" s="162">
        <f>IF(N603="sníž. přenesená",J603,0)</f>
        <v>0</v>
      </c>
      <c r="BI603" s="162">
        <f>IF(N603="nulová",J603,0)</f>
        <v>0</v>
      </c>
      <c r="BJ603" s="16" t="s">
        <v>85</v>
      </c>
      <c r="BK603" s="162">
        <f>ROUND(I603*H603,2)</f>
        <v>0</v>
      </c>
      <c r="BL603" s="16" t="s">
        <v>334</v>
      </c>
      <c r="BM603" s="161" t="s">
        <v>733</v>
      </c>
    </row>
    <row r="604" spans="2:65" s="1" customFormat="1" ht="24" customHeight="1">
      <c r="B604" s="149"/>
      <c r="C604" s="150" t="s">
        <v>734</v>
      </c>
      <c r="D604" s="150" t="s">
        <v>124</v>
      </c>
      <c r="E604" s="151" t="s">
        <v>735</v>
      </c>
      <c r="F604" s="152" t="s">
        <v>736</v>
      </c>
      <c r="G604" s="153" t="s">
        <v>460</v>
      </c>
      <c r="H604" s="154">
        <v>0.128</v>
      </c>
      <c r="I604" s="155"/>
      <c r="J604" s="156">
        <f>ROUND(I604*H604,2)</f>
        <v>0</v>
      </c>
      <c r="K604" s="152" t="s">
        <v>128</v>
      </c>
      <c r="L604" s="31"/>
      <c r="M604" s="157" t="s">
        <v>1</v>
      </c>
      <c r="N604" s="158" t="s">
        <v>42</v>
      </c>
      <c r="O604" s="54"/>
      <c r="P604" s="159">
        <f>O604*H604</f>
        <v>0</v>
      </c>
      <c r="Q604" s="159">
        <v>0</v>
      </c>
      <c r="R604" s="159">
        <f>Q604*H604</f>
        <v>0</v>
      </c>
      <c r="S604" s="159">
        <v>0</v>
      </c>
      <c r="T604" s="160">
        <f>S604*H604</f>
        <v>0</v>
      </c>
      <c r="AR604" s="161" t="s">
        <v>334</v>
      </c>
      <c r="AT604" s="161" t="s">
        <v>124</v>
      </c>
      <c r="AU604" s="161" t="s">
        <v>87</v>
      </c>
      <c r="AY604" s="16" t="s">
        <v>121</v>
      </c>
      <c r="BE604" s="162">
        <f>IF(N604="základní",J604,0)</f>
        <v>0</v>
      </c>
      <c r="BF604" s="162">
        <f>IF(N604="snížená",J604,0)</f>
        <v>0</v>
      </c>
      <c r="BG604" s="162">
        <f>IF(N604="zákl. přenesená",J604,0)</f>
        <v>0</v>
      </c>
      <c r="BH604" s="162">
        <f>IF(N604="sníž. přenesená",J604,0)</f>
        <v>0</v>
      </c>
      <c r="BI604" s="162">
        <f>IF(N604="nulová",J604,0)</f>
        <v>0</v>
      </c>
      <c r="BJ604" s="16" t="s">
        <v>85</v>
      </c>
      <c r="BK604" s="162">
        <f>ROUND(I604*H604,2)</f>
        <v>0</v>
      </c>
      <c r="BL604" s="16" t="s">
        <v>334</v>
      </c>
      <c r="BM604" s="161" t="s">
        <v>737</v>
      </c>
    </row>
    <row r="605" spans="2:65" s="11" customFormat="1" ht="22.9" customHeight="1">
      <c r="B605" s="136"/>
      <c r="D605" s="137" t="s">
        <v>76</v>
      </c>
      <c r="E605" s="147" t="s">
        <v>738</v>
      </c>
      <c r="F605" s="147" t="s">
        <v>739</v>
      </c>
      <c r="I605" s="139"/>
      <c r="J605" s="148">
        <f>BK605</f>
        <v>0</v>
      </c>
      <c r="L605" s="136"/>
      <c r="M605" s="141"/>
      <c r="N605" s="142"/>
      <c r="O605" s="142"/>
      <c r="P605" s="143">
        <f>SUM(P606:P616)</f>
        <v>0</v>
      </c>
      <c r="Q605" s="142"/>
      <c r="R605" s="143">
        <f>SUM(R606:R616)</f>
        <v>1.5388799999999998</v>
      </c>
      <c r="S605" s="142"/>
      <c r="T605" s="144">
        <f>SUM(T606:T616)</f>
        <v>0</v>
      </c>
      <c r="AR605" s="137" t="s">
        <v>87</v>
      </c>
      <c r="AT605" s="145" t="s">
        <v>76</v>
      </c>
      <c r="AU605" s="145" t="s">
        <v>85</v>
      </c>
      <c r="AY605" s="137" t="s">
        <v>121</v>
      </c>
      <c r="BK605" s="146">
        <f>SUM(BK606:BK616)</f>
        <v>0</v>
      </c>
    </row>
    <row r="606" spans="2:65" s="1" customFormat="1" ht="16.5" customHeight="1">
      <c r="B606" s="149"/>
      <c r="C606" s="150" t="s">
        <v>740</v>
      </c>
      <c r="D606" s="150" t="s">
        <v>124</v>
      </c>
      <c r="E606" s="151" t="s">
        <v>741</v>
      </c>
      <c r="F606" s="152" t="s">
        <v>742</v>
      </c>
      <c r="G606" s="153" t="s">
        <v>199</v>
      </c>
      <c r="H606" s="154">
        <v>96</v>
      </c>
      <c r="I606" s="155"/>
      <c r="J606" s="156">
        <f>ROUND(I606*H606,2)</f>
        <v>0</v>
      </c>
      <c r="K606" s="152" t="s">
        <v>128</v>
      </c>
      <c r="L606" s="31"/>
      <c r="M606" s="157" t="s">
        <v>1</v>
      </c>
      <c r="N606" s="158" t="s">
        <v>42</v>
      </c>
      <c r="O606" s="54"/>
      <c r="P606" s="159">
        <f>O606*H606</f>
        <v>0</v>
      </c>
      <c r="Q606" s="159">
        <v>2.9999999999999997E-4</v>
      </c>
      <c r="R606" s="159">
        <f>Q606*H606</f>
        <v>2.8799999999999999E-2</v>
      </c>
      <c r="S606" s="159">
        <v>0</v>
      </c>
      <c r="T606" s="160">
        <f>S606*H606</f>
        <v>0</v>
      </c>
      <c r="AR606" s="161" t="s">
        <v>334</v>
      </c>
      <c r="AT606" s="161" t="s">
        <v>124</v>
      </c>
      <c r="AU606" s="161" t="s">
        <v>87</v>
      </c>
      <c r="AY606" s="16" t="s">
        <v>121</v>
      </c>
      <c r="BE606" s="162">
        <f>IF(N606="základní",J606,0)</f>
        <v>0</v>
      </c>
      <c r="BF606" s="162">
        <f>IF(N606="snížená",J606,0)</f>
        <v>0</v>
      </c>
      <c r="BG606" s="162">
        <f>IF(N606="zákl. přenesená",J606,0)</f>
        <v>0</v>
      </c>
      <c r="BH606" s="162">
        <f>IF(N606="sníž. přenesená",J606,0)</f>
        <v>0</v>
      </c>
      <c r="BI606" s="162">
        <f>IF(N606="nulová",J606,0)</f>
        <v>0</v>
      </c>
      <c r="BJ606" s="16" t="s">
        <v>85</v>
      </c>
      <c r="BK606" s="162">
        <f>ROUND(I606*H606,2)</f>
        <v>0</v>
      </c>
      <c r="BL606" s="16" t="s">
        <v>334</v>
      </c>
      <c r="BM606" s="161" t="s">
        <v>743</v>
      </c>
    </row>
    <row r="607" spans="2:65" s="12" customFormat="1">
      <c r="B607" s="169"/>
      <c r="D607" s="163" t="s">
        <v>201</v>
      </c>
      <c r="E607" s="170" t="s">
        <v>1</v>
      </c>
      <c r="F607" s="171" t="s">
        <v>744</v>
      </c>
      <c r="H607" s="172">
        <v>96</v>
      </c>
      <c r="I607" s="173"/>
      <c r="L607" s="169"/>
      <c r="M607" s="174"/>
      <c r="N607" s="175"/>
      <c r="O607" s="175"/>
      <c r="P607" s="175"/>
      <c r="Q607" s="175"/>
      <c r="R607" s="175"/>
      <c r="S607" s="175"/>
      <c r="T607" s="176"/>
      <c r="AT607" s="170" t="s">
        <v>201</v>
      </c>
      <c r="AU607" s="170" t="s">
        <v>87</v>
      </c>
      <c r="AV607" s="12" t="s">
        <v>87</v>
      </c>
      <c r="AW607" s="12" t="s">
        <v>32</v>
      </c>
      <c r="AX607" s="12" t="s">
        <v>85</v>
      </c>
      <c r="AY607" s="170" t="s">
        <v>121</v>
      </c>
    </row>
    <row r="608" spans="2:65" s="1" customFormat="1" ht="24" customHeight="1">
      <c r="B608" s="149"/>
      <c r="C608" s="150" t="s">
        <v>745</v>
      </c>
      <c r="D608" s="150" t="s">
        <v>124</v>
      </c>
      <c r="E608" s="151" t="s">
        <v>746</v>
      </c>
      <c r="F608" s="152" t="s">
        <v>747</v>
      </c>
      <c r="G608" s="153" t="s">
        <v>199</v>
      </c>
      <c r="H608" s="154">
        <v>96</v>
      </c>
      <c r="I608" s="155"/>
      <c r="J608" s="156">
        <f>ROUND(I608*H608,2)</f>
        <v>0</v>
      </c>
      <c r="K608" s="152" t="s">
        <v>128</v>
      </c>
      <c r="L608" s="31"/>
      <c r="M608" s="157" t="s">
        <v>1</v>
      </c>
      <c r="N608" s="158" t="s">
        <v>42</v>
      </c>
      <c r="O608" s="54"/>
      <c r="P608" s="159">
        <f>O608*H608</f>
        <v>0</v>
      </c>
      <c r="Q608" s="159">
        <v>4.9500000000000004E-3</v>
      </c>
      <c r="R608" s="159">
        <f>Q608*H608</f>
        <v>0.47520000000000007</v>
      </c>
      <c r="S608" s="159">
        <v>0</v>
      </c>
      <c r="T608" s="160">
        <f>S608*H608</f>
        <v>0</v>
      </c>
      <c r="AR608" s="161" t="s">
        <v>334</v>
      </c>
      <c r="AT608" s="161" t="s">
        <v>124</v>
      </c>
      <c r="AU608" s="161" t="s">
        <v>87</v>
      </c>
      <c r="AY608" s="16" t="s">
        <v>121</v>
      </c>
      <c r="BE608" s="162">
        <f>IF(N608="základní",J608,0)</f>
        <v>0</v>
      </c>
      <c r="BF608" s="162">
        <f>IF(N608="snížená",J608,0)</f>
        <v>0</v>
      </c>
      <c r="BG608" s="162">
        <f>IF(N608="zákl. přenesená",J608,0)</f>
        <v>0</v>
      </c>
      <c r="BH608" s="162">
        <f>IF(N608="sníž. přenesená",J608,0)</f>
        <v>0</v>
      </c>
      <c r="BI608" s="162">
        <f>IF(N608="nulová",J608,0)</f>
        <v>0</v>
      </c>
      <c r="BJ608" s="16" t="s">
        <v>85</v>
      </c>
      <c r="BK608" s="162">
        <f>ROUND(I608*H608,2)</f>
        <v>0</v>
      </c>
      <c r="BL608" s="16" t="s">
        <v>334</v>
      </c>
      <c r="BM608" s="161" t="s">
        <v>748</v>
      </c>
    </row>
    <row r="609" spans="2:65" s="12" customFormat="1">
      <c r="B609" s="169"/>
      <c r="D609" s="163" t="s">
        <v>201</v>
      </c>
      <c r="E609" s="170" t="s">
        <v>1</v>
      </c>
      <c r="F609" s="171" t="s">
        <v>744</v>
      </c>
      <c r="H609" s="172">
        <v>96</v>
      </c>
      <c r="I609" s="173"/>
      <c r="L609" s="169"/>
      <c r="M609" s="174"/>
      <c r="N609" s="175"/>
      <c r="O609" s="175"/>
      <c r="P609" s="175"/>
      <c r="Q609" s="175"/>
      <c r="R609" s="175"/>
      <c r="S609" s="175"/>
      <c r="T609" s="176"/>
      <c r="AT609" s="170" t="s">
        <v>201</v>
      </c>
      <c r="AU609" s="170" t="s">
        <v>87</v>
      </c>
      <c r="AV609" s="12" t="s">
        <v>87</v>
      </c>
      <c r="AW609" s="12" t="s">
        <v>32</v>
      </c>
      <c r="AX609" s="12" t="s">
        <v>85</v>
      </c>
      <c r="AY609" s="170" t="s">
        <v>121</v>
      </c>
    </row>
    <row r="610" spans="2:65" s="1" customFormat="1" ht="16.5" customHeight="1">
      <c r="B610" s="149"/>
      <c r="C610" s="193" t="s">
        <v>749</v>
      </c>
      <c r="D610" s="193" t="s">
        <v>339</v>
      </c>
      <c r="E610" s="194" t="s">
        <v>750</v>
      </c>
      <c r="F610" s="195" t="s">
        <v>751</v>
      </c>
      <c r="G610" s="196" t="s">
        <v>199</v>
      </c>
      <c r="H610" s="197">
        <v>105.6</v>
      </c>
      <c r="I610" s="198"/>
      <c r="J610" s="199">
        <f>ROUND(I610*H610,2)</f>
        <v>0</v>
      </c>
      <c r="K610" s="195" t="s">
        <v>1</v>
      </c>
      <c r="L610" s="200"/>
      <c r="M610" s="201" t="s">
        <v>1</v>
      </c>
      <c r="N610" s="202" t="s">
        <v>42</v>
      </c>
      <c r="O610" s="54"/>
      <c r="P610" s="159">
        <f>O610*H610</f>
        <v>0</v>
      </c>
      <c r="Q610" s="159">
        <v>9.7999999999999997E-3</v>
      </c>
      <c r="R610" s="159">
        <f>Q610*H610</f>
        <v>1.0348799999999998</v>
      </c>
      <c r="S610" s="159">
        <v>0</v>
      </c>
      <c r="T610" s="160">
        <f>S610*H610</f>
        <v>0</v>
      </c>
      <c r="AR610" s="161" t="s">
        <v>440</v>
      </c>
      <c r="AT610" s="161" t="s">
        <v>339</v>
      </c>
      <c r="AU610" s="161" t="s">
        <v>87</v>
      </c>
      <c r="AY610" s="16" t="s">
        <v>121</v>
      </c>
      <c r="BE610" s="162">
        <f>IF(N610="základní",J610,0)</f>
        <v>0</v>
      </c>
      <c r="BF610" s="162">
        <f>IF(N610="snížená",J610,0)</f>
        <v>0</v>
      </c>
      <c r="BG610" s="162">
        <f>IF(N610="zákl. přenesená",J610,0)</f>
        <v>0</v>
      </c>
      <c r="BH610" s="162">
        <f>IF(N610="sníž. přenesená",J610,0)</f>
        <v>0</v>
      </c>
      <c r="BI610" s="162">
        <f>IF(N610="nulová",J610,0)</f>
        <v>0</v>
      </c>
      <c r="BJ610" s="16" t="s">
        <v>85</v>
      </c>
      <c r="BK610" s="162">
        <f>ROUND(I610*H610,2)</f>
        <v>0</v>
      </c>
      <c r="BL610" s="16" t="s">
        <v>334</v>
      </c>
      <c r="BM610" s="161" t="s">
        <v>752</v>
      </c>
    </row>
    <row r="611" spans="2:65" s="12" customFormat="1">
      <c r="B611" s="169"/>
      <c r="D611" s="163" t="s">
        <v>201</v>
      </c>
      <c r="E611" s="170" t="s">
        <v>1</v>
      </c>
      <c r="F611" s="171" t="s">
        <v>753</v>
      </c>
      <c r="H611" s="172">
        <v>105.6</v>
      </c>
      <c r="I611" s="173"/>
      <c r="L611" s="169"/>
      <c r="M611" s="174"/>
      <c r="N611" s="175"/>
      <c r="O611" s="175"/>
      <c r="P611" s="175"/>
      <c r="Q611" s="175"/>
      <c r="R611" s="175"/>
      <c r="S611" s="175"/>
      <c r="T611" s="176"/>
      <c r="AT611" s="170" t="s">
        <v>201</v>
      </c>
      <c r="AU611" s="170" t="s">
        <v>87</v>
      </c>
      <c r="AV611" s="12" t="s">
        <v>87</v>
      </c>
      <c r="AW611" s="12" t="s">
        <v>32</v>
      </c>
      <c r="AX611" s="12" t="s">
        <v>85</v>
      </c>
      <c r="AY611" s="170" t="s">
        <v>121</v>
      </c>
    </row>
    <row r="612" spans="2:65" s="1" customFormat="1" ht="24" customHeight="1">
      <c r="B612" s="149"/>
      <c r="C612" s="150" t="s">
        <v>754</v>
      </c>
      <c r="D612" s="150" t="s">
        <v>124</v>
      </c>
      <c r="E612" s="151" t="s">
        <v>755</v>
      </c>
      <c r="F612" s="152" t="s">
        <v>756</v>
      </c>
      <c r="G612" s="153" t="s">
        <v>199</v>
      </c>
      <c r="H612" s="154">
        <v>96</v>
      </c>
      <c r="I612" s="155"/>
      <c r="J612" s="156">
        <f>ROUND(I612*H612,2)</f>
        <v>0</v>
      </c>
      <c r="K612" s="152" t="s">
        <v>128</v>
      </c>
      <c r="L612" s="31"/>
      <c r="M612" s="157" t="s">
        <v>1</v>
      </c>
      <c r="N612" s="158" t="s">
        <v>42</v>
      </c>
      <c r="O612" s="54"/>
      <c r="P612" s="159">
        <f>O612*H612</f>
        <v>0</v>
      </c>
      <c r="Q612" s="159">
        <v>0</v>
      </c>
      <c r="R612" s="159">
        <f>Q612*H612</f>
        <v>0</v>
      </c>
      <c r="S612" s="159">
        <v>0</v>
      </c>
      <c r="T612" s="160">
        <f>S612*H612</f>
        <v>0</v>
      </c>
      <c r="AR612" s="161" t="s">
        <v>334</v>
      </c>
      <c r="AT612" s="161" t="s">
        <v>124</v>
      </c>
      <c r="AU612" s="161" t="s">
        <v>87</v>
      </c>
      <c r="AY612" s="16" t="s">
        <v>121</v>
      </c>
      <c r="BE612" s="162">
        <f>IF(N612="základní",J612,0)</f>
        <v>0</v>
      </c>
      <c r="BF612" s="162">
        <f>IF(N612="snížená",J612,0)</f>
        <v>0</v>
      </c>
      <c r="BG612" s="162">
        <f>IF(N612="zákl. přenesená",J612,0)</f>
        <v>0</v>
      </c>
      <c r="BH612" s="162">
        <f>IF(N612="sníž. přenesená",J612,0)</f>
        <v>0</v>
      </c>
      <c r="BI612" s="162">
        <f>IF(N612="nulová",J612,0)</f>
        <v>0</v>
      </c>
      <c r="BJ612" s="16" t="s">
        <v>85</v>
      </c>
      <c r="BK612" s="162">
        <f>ROUND(I612*H612,2)</f>
        <v>0</v>
      </c>
      <c r="BL612" s="16" t="s">
        <v>334</v>
      </c>
      <c r="BM612" s="161" t="s">
        <v>757</v>
      </c>
    </row>
    <row r="613" spans="2:65" s="1" customFormat="1" ht="24" customHeight="1">
      <c r="B613" s="149"/>
      <c r="C613" s="150" t="s">
        <v>758</v>
      </c>
      <c r="D613" s="150" t="s">
        <v>124</v>
      </c>
      <c r="E613" s="151" t="s">
        <v>759</v>
      </c>
      <c r="F613" s="152" t="s">
        <v>760</v>
      </c>
      <c r="G613" s="153" t="s">
        <v>199</v>
      </c>
      <c r="H613" s="154">
        <v>96</v>
      </c>
      <c r="I613" s="155"/>
      <c r="J613" s="156">
        <f>ROUND(I613*H613,2)</f>
        <v>0</v>
      </c>
      <c r="K613" s="152" t="s">
        <v>128</v>
      </c>
      <c r="L613" s="31"/>
      <c r="M613" s="157" t="s">
        <v>1</v>
      </c>
      <c r="N613" s="158" t="s">
        <v>42</v>
      </c>
      <c r="O613" s="54"/>
      <c r="P613" s="159">
        <f>O613*H613</f>
        <v>0</v>
      </c>
      <c r="Q613" s="159">
        <v>0</v>
      </c>
      <c r="R613" s="159">
        <f>Q613*H613</f>
        <v>0</v>
      </c>
      <c r="S613" s="159">
        <v>0</v>
      </c>
      <c r="T613" s="160">
        <f>S613*H613</f>
        <v>0</v>
      </c>
      <c r="AR613" s="161" t="s">
        <v>334</v>
      </c>
      <c r="AT613" s="161" t="s">
        <v>124</v>
      </c>
      <c r="AU613" s="161" t="s">
        <v>87</v>
      </c>
      <c r="AY613" s="16" t="s">
        <v>121</v>
      </c>
      <c r="BE613" s="162">
        <f>IF(N613="základní",J613,0)</f>
        <v>0</v>
      </c>
      <c r="BF613" s="162">
        <f>IF(N613="snížená",J613,0)</f>
        <v>0</v>
      </c>
      <c r="BG613" s="162">
        <f>IF(N613="zákl. přenesená",J613,0)</f>
        <v>0</v>
      </c>
      <c r="BH613" s="162">
        <f>IF(N613="sníž. přenesená",J613,0)</f>
        <v>0</v>
      </c>
      <c r="BI613" s="162">
        <f>IF(N613="nulová",J613,0)</f>
        <v>0</v>
      </c>
      <c r="BJ613" s="16" t="s">
        <v>85</v>
      </c>
      <c r="BK613" s="162">
        <f>ROUND(I613*H613,2)</f>
        <v>0</v>
      </c>
      <c r="BL613" s="16" t="s">
        <v>334</v>
      </c>
      <c r="BM613" s="161" t="s">
        <v>761</v>
      </c>
    </row>
    <row r="614" spans="2:65" s="1" customFormat="1" ht="24" customHeight="1">
      <c r="B614" s="149"/>
      <c r="C614" s="150" t="s">
        <v>762</v>
      </c>
      <c r="D614" s="150" t="s">
        <v>124</v>
      </c>
      <c r="E614" s="151" t="s">
        <v>763</v>
      </c>
      <c r="F614" s="152" t="s">
        <v>764</v>
      </c>
      <c r="G614" s="153" t="s">
        <v>460</v>
      </c>
      <c r="H614" s="154">
        <v>1.5389999999999999</v>
      </c>
      <c r="I614" s="155"/>
      <c r="J614" s="156">
        <f>ROUND(I614*H614,2)</f>
        <v>0</v>
      </c>
      <c r="K614" s="152" t="s">
        <v>128</v>
      </c>
      <c r="L614" s="31"/>
      <c r="M614" s="157" t="s">
        <v>1</v>
      </c>
      <c r="N614" s="158" t="s">
        <v>42</v>
      </c>
      <c r="O614" s="54"/>
      <c r="P614" s="159">
        <f>O614*H614</f>
        <v>0</v>
      </c>
      <c r="Q614" s="159">
        <v>0</v>
      </c>
      <c r="R614" s="159">
        <f>Q614*H614</f>
        <v>0</v>
      </c>
      <c r="S614" s="159">
        <v>0</v>
      </c>
      <c r="T614" s="160">
        <f>S614*H614</f>
        <v>0</v>
      </c>
      <c r="AR614" s="161" t="s">
        <v>334</v>
      </c>
      <c r="AT614" s="161" t="s">
        <v>124</v>
      </c>
      <c r="AU614" s="161" t="s">
        <v>87</v>
      </c>
      <c r="AY614" s="16" t="s">
        <v>121</v>
      </c>
      <c r="BE614" s="162">
        <f>IF(N614="základní",J614,0)</f>
        <v>0</v>
      </c>
      <c r="BF614" s="162">
        <f>IF(N614="snížená",J614,0)</f>
        <v>0</v>
      </c>
      <c r="BG614" s="162">
        <f>IF(N614="zákl. přenesená",J614,0)</f>
        <v>0</v>
      </c>
      <c r="BH614" s="162">
        <f>IF(N614="sníž. přenesená",J614,0)</f>
        <v>0</v>
      </c>
      <c r="BI614" s="162">
        <f>IF(N614="nulová",J614,0)</f>
        <v>0</v>
      </c>
      <c r="BJ614" s="16" t="s">
        <v>85</v>
      </c>
      <c r="BK614" s="162">
        <f>ROUND(I614*H614,2)</f>
        <v>0</v>
      </c>
      <c r="BL614" s="16" t="s">
        <v>334</v>
      </c>
      <c r="BM614" s="161" t="s">
        <v>765</v>
      </c>
    </row>
    <row r="615" spans="2:65" s="1" customFormat="1" ht="24" customHeight="1">
      <c r="B615" s="149"/>
      <c r="C615" s="150" t="s">
        <v>766</v>
      </c>
      <c r="D615" s="150" t="s">
        <v>124</v>
      </c>
      <c r="E615" s="151" t="s">
        <v>767</v>
      </c>
      <c r="F615" s="152" t="s">
        <v>768</v>
      </c>
      <c r="G615" s="153" t="s">
        <v>460</v>
      </c>
      <c r="H615" s="154">
        <v>1.5389999999999999</v>
      </c>
      <c r="I615" s="155"/>
      <c r="J615" s="156">
        <f>ROUND(I615*H615,2)</f>
        <v>0</v>
      </c>
      <c r="K615" s="152" t="s">
        <v>128</v>
      </c>
      <c r="L615" s="31"/>
      <c r="M615" s="157" t="s">
        <v>1</v>
      </c>
      <c r="N615" s="158" t="s">
        <v>42</v>
      </c>
      <c r="O615" s="54"/>
      <c r="P615" s="159">
        <f>O615*H615</f>
        <v>0</v>
      </c>
      <c r="Q615" s="159">
        <v>0</v>
      </c>
      <c r="R615" s="159">
        <f>Q615*H615</f>
        <v>0</v>
      </c>
      <c r="S615" s="159">
        <v>0</v>
      </c>
      <c r="T615" s="160">
        <f>S615*H615</f>
        <v>0</v>
      </c>
      <c r="AR615" s="161" t="s">
        <v>334</v>
      </c>
      <c r="AT615" s="161" t="s">
        <v>124</v>
      </c>
      <c r="AU615" s="161" t="s">
        <v>87</v>
      </c>
      <c r="AY615" s="16" t="s">
        <v>121</v>
      </c>
      <c r="BE615" s="162">
        <f>IF(N615="základní",J615,0)</f>
        <v>0</v>
      </c>
      <c r="BF615" s="162">
        <f>IF(N615="snížená",J615,0)</f>
        <v>0</v>
      </c>
      <c r="BG615" s="162">
        <f>IF(N615="zákl. přenesená",J615,0)</f>
        <v>0</v>
      </c>
      <c r="BH615" s="162">
        <f>IF(N615="sníž. přenesená",J615,0)</f>
        <v>0</v>
      </c>
      <c r="BI615" s="162">
        <f>IF(N615="nulová",J615,0)</f>
        <v>0</v>
      </c>
      <c r="BJ615" s="16" t="s">
        <v>85</v>
      </c>
      <c r="BK615" s="162">
        <f>ROUND(I615*H615,2)</f>
        <v>0</v>
      </c>
      <c r="BL615" s="16" t="s">
        <v>334</v>
      </c>
      <c r="BM615" s="161" t="s">
        <v>769</v>
      </c>
    </row>
    <row r="616" spans="2:65" s="1" customFormat="1" ht="24" customHeight="1">
      <c r="B616" s="149"/>
      <c r="C616" s="150" t="s">
        <v>770</v>
      </c>
      <c r="D616" s="150" t="s">
        <v>124</v>
      </c>
      <c r="E616" s="151" t="s">
        <v>771</v>
      </c>
      <c r="F616" s="152" t="s">
        <v>772</v>
      </c>
      <c r="G616" s="153" t="s">
        <v>460</v>
      </c>
      <c r="H616" s="154">
        <v>1.5389999999999999</v>
      </c>
      <c r="I616" s="155"/>
      <c r="J616" s="156">
        <f>ROUND(I616*H616,2)</f>
        <v>0</v>
      </c>
      <c r="K616" s="152" t="s">
        <v>128</v>
      </c>
      <c r="L616" s="31"/>
      <c r="M616" s="157" t="s">
        <v>1</v>
      </c>
      <c r="N616" s="158" t="s">
        <v>42</v>
      </c>
      <c r="O616" s="54"/>
      <c r="P616" s="159">
        <f>O616*H616</f>
        <v>0</v>
      </c>
      <c r="Q616" s="159">
        <v>0</v>
      </c>
      <c r="R616" s="159">
        <f>Q616*H616</f>
        <v>0</v>
      </c>
      <c r="S616" s="159">
        <v>0</v>
      </c>
      <c r="T616" s="160">
        <f>S616*H616</f>
        <v>0</v>
      </c>
      <c r="AR616" s="161" t="s">
        <v>334</v>
      </c>
      <c r="AT616" s="161" t="s">
        <v>124</v>
      </c>
      <c r="AU616" s="161" t="s">
        <v>87</v>
      </c>
      <c r="AY616" s="16" t="s">
        <v>121</v>
      </c>
      <c r="BE616" s="162">
        <f>IF(N616="základní",J616,0)</f>
        <v>0</v>
      </c>
      <c r="BF616" s="162">
        <f>IF(N616="snížená",J616,0)</f>
        <v>0</v>
      </c>
      <c r="BG616" s="162">
        <f>IF(N616="zákl. přenesená",J616,0)</f>
        <v>0</v>
      </c>
      <c r="BH616" s="162">
        <f>IF(N616="sníž. přenesená",J616,0)</f>
        <v>0</v>
      </c>
      <c r="BI616" s="162">
        <f>IF(N616="nulová",J616,0)</f>
        <v>0</v>
      </c>
      <c r="BJ616" s="16" t="s">
        <v>85</v>
      </c>
      <c r="BK616" s="162">
        <f>ROUND(I616*H616,2)</f>
        <v>0</v>
      </c>
      <c r="BL616" s="16" t="s">
        <v>334</v>
      </c>
      <c r="BM616" s="161" t="s">
        <v>773</v>
      </c>
    </row>
    <row r="617" spans="2:65" s="11" customFormat="1" ht="22.9" customHeight="1">
      <c r="B617" s="136"/>
      <c r="D617" s="137" t="s">
        <v>76</v>
      </c>
      <c r="E617" s="147" t="s">
        <v>774</v>
      </c>
      <c r="F617" s="147" t="s">
        <v>775</v>
      </c>
      <c r="I617" s="139"/>
      <c r="J617" s="148">
        <f>BK617</f>
        <v>0</v>
      </c>
      <c r="L617" s="136"/>
      <c r="M617" s="141"/>
      <c r="N617" s="142"/>
      <c r="O617" s="142"/>
      <c r="P617" s="143">
        <f>SUM(P618:P622)</f>
        <v>0</v>
      </c>
      <c r="Q617" s="142"/>
      <c r="R617" s="143">
        <f>SUM(R618:R622)</f>
        <v>0.209088</v>
      </c>
      <c r="S617" s="142"/>
      <c r="T617" s="144">
        <f>SUM(T618:T622)</f>
        <v>0</v>
      </c>
      <c r="AR617" s="137" t="s">
        <v>87</v>
      </c>
      <c r="AT617" s="145" t="s">
        <v>76</v>
      </c>
      <c r="AU617" s="145" t="s">
        <v>85</v>
      </c>
      <c r="AY617" s="137" t="s">
        <v>121</v>
      </c>
      <c r="BK617" s="146">
        <f>SUM(BK618:BK622)</f>
        <v>0</v>
      </c>
    </row>
    <row r="618" spans="2:65" s="1" customFormat="1" ht="16.5" customHeight="1">
      <c r="B618" s="149"/>
      <c r="C618" s="150" t="s">
        <v>776</v>
      </c>
      <c r="D618" s="150" t="s">
        <v>124</v>
      </c>
      <c r="E618" s="151" t="s">
        <v>777</v>
      </c>
      <c r="F618" s="152" t="s">
        <v>778</v>
      </c>
      <c r="G618" s="153" t="s">
        <v>199</v>
      </c>
      <c r="H618" s="154">
        <v>211.2</v>
      </c>
      <c r="I618" s="155"/>
      <c r="J618" s="156">
        <f>ROUND(I618*H618,2)</f>
        <v>0</v>
      </c>
      <c r="K618" s="152" t="s">
        <v>128</v>
      </c>
      <c r="L618" s="31"/>
      <c r="M618" s="157" t="s">
        <v>1</v>
      </c>
      <c r="N618" s="158" t="s">
        <v>42</v>
      </c>
      <c r="O618" s="54"/>
      <c r="P618" s="159">
        <f>O618*H618</f>
        <v>0</v>
      </c>
      <c r="Q618" s="159">
        <v>0</v>
      </c>
      <c r="R618" s="159">
        <f>Q618*H618</f>
        <v>0</v>
      </c>
      <c r="S618" s="159">
        <v>0</v>
      </c>
      <c r="T618" s="160">
        <f>S618*H618</f>
        <v>0</v>
      </c>
      <c r="AR618" s="161" t="s">
        <v>334</v>
      </c>
      <c r="AT618" s="161" t="s">
        <v>124</v>
      </c>
      <c r="AU618" s="161" t="s">
        <v>87</v>
      </c>
      <c r="AY618" s="16" t="s">
        <v>121</v>
      </c>
      <c r="BE618" s="162">
        <f>IF(N618="základní",J618,0)</f>
        <v>0</v>
      </c>
      <c r="BF618" s="162">
        <f>IF(N618="snížená",J618,0)</f>
        <v>0</v>
      </c>
      <c r="BG618" s="162">
        <f>IF(N618="zákl. přenesená",J618,0)</f>
        <v>0</v>
      </c>
      <c r="BH618" s="162">
        <f>IF(N618="sníž. přenesená",J618,0)</f>
        <v>0</v>
      </c>
      <c r="BI618" s="162">
        <f>IF(N618="nulová",J618,0)</f>
        <v>0</v>
      </c>
      <c r="BJ618" s="16" t="s">
        <v>85</v>
      </c>
      <c r="BK618" s="162">
        <f>ROUND(I618*H618,2)</f>
        <v>0</v>
      </c>
      <c r="BL618" s="16" t="s">
        <v>334</v>
      </c>
      <c r="BM618" s="161" t="s">
        <v>779</v>
      </c>
    </row>
    <row r="619" spans="2:65" s="12" customFormat="1">
      <c r="B619" s="169"/>
      <c r="D619" s="163" t="s">
        <v>201</v>
      </c>
      <c r="E619" s="170" t="s">
        <v>1</v>
      </c>
      <c r="F619" s="171" t="s">
        <v>780</v>
      </c>
      <c r="H619" s="172">
        <v>211.2</v>
      </c>
      <c r="I619" s="173"/>
      <c r="L619" s="169"/>
      <c r="M619" s="174"/>
      <c r="N619" s="175"/>
      <c r="O619" s="175"/>
      <c r="P619" s="175"/>
      <c r="Q619" s="175"/>
      <c r="R619" s="175"/>
      <c r="S619" s="175"/>
      <c r="T619" s="176"/>
      <c r="AT619" s="170" t="s">
        <v>201</v>
      </c>
      <c r="AU619" s="170" t="s">
        <v>87</v>
      </c>
      <c r="AV619" s="12" t="s">
        <v>87</v>
      </c>
      <c r="AW619" s="12" t="s">
        <v>32</v>
      </c>
      <c r="AX619" s="12" t="s">
        <v>85</v>
      </c>
      <c r="AY619" s="170" t="s">
        <v>121</v>
      </c>
    </row>
    <row r="620" spans="2:65" s="1" customFormat="1" ht="16.5" customHeight="1">
      <c r="B620" s="149"/>
      <c r="C620" s="150" t="s">
        <v>781</v>
      </c>
      <c r="D620" s="150" t="s">
        <v>124</v>
      </c>
      <c r="E620" s="151" t="s">
        <v>782</v>
      </c>
      <c r="F620" s="152" t="s">
        <v>783</v>
      </c>
      <c r="G620" s="153" t="s">
        <v>199</v>
      </c>
      <c r="H620" s="154">
        <v>211.2</v>
      </c>
      <c r="I620" s="155"/>
      <c r="J620" s="156">
        <f>ROUND(I620*H620,2)</f>
        <v>0</v>
      </c>
      <c r="K620" s="152" t="s">
        <v>128</v>
      </c>
      <c r="L620" s="31"/>
      <c r="M620" s="157" t="s">
        <v>1</v>
      </c>
      <c r="N620" s="158" t="s">
        <v>42</v>
      </c>
      <c r="O620" s="54"/>
      <c r="P620" s="159">
        <f>O620*H620</f>
        <v>0</v>
      </c>
      <c r="Q620" s="159">
        <v>1.6000000000000001E-4</v>
      </c>
      <c r="R620" s="159">
        <f>Q620*H620</f>
        <v>3.3792000000000003E-2</v>
      </c>
      <c r="S620" s="159">
        <v>0</v>
      </c>
      <c r="T620" s="160">
        <f>S620*H620</f>
        <v>0</v>
      </c>
      <c r="AR620" s="161" t="s">
        <v>334</v>
      </c>
      <c r="AT620" s="161" t="s">
        <v>124</v>
      </c>
      <c r="AU620" s="161" t="s">
        <v>87</v>
      </c>
      <c r="AY620" s="16" t="s">
        <v>121</v>
      </c>
      <c r="BE620" s="162">
        <f>IF(N620="základní",J620,0)</f>
        <v>0</v>
      </c>
      <c r="BF620" s="162">
        <f>IF(N620="snížená",J620,0)</f>
        <v>0</v>
      </c>
      <c r="BG620" s="162">
        <f>IF(N620="zákl. přenesená",J620,0)</f>
        <v>0</v>
      </c>
      <c r="BH620" s="162">
        <f>IF(N620="sníž. přenesená",J620,0)</f>
        <v>0</v>
      </c>
      <c r="BI620" s="162">
        <f>IF(N620="nulová",J620,0)</f>
        <v>0</v>
      </c>
      <c r="BJ620" s="16" t="s">
        <v>85</v>
      </c>
      <c r="BK620" s="162">
        <f>ROUND(I620*H620,2)</f>
        <v>0</v>
      </c>
      <c r="BL620" s="16" t="s">
        <v>334</v>
      </c>
      <c r="BM620" s="161" t="s">
        <v>784</v>
      </c>
    </row>
    <row r="621" spans="2:65" s="12" customFormat="1">
      <c r="B621" s="169"/>
      <c r="D621" s="163" t="s">
        <v>201</v>
      </c>
      <c r="E621" s="170" t="s">
        <v>1</v>
      </c>
      <c r="F621" s="171" t="s">
        <v>780</v>
      </c>
      <c r="H621" s="172">
        <v>211.2</v>
      </c>
      <c r="I621" s="173"/>
      <c r="L621" s="169"/>
      <c r="M621" s="174"/>
      <c r="N621" s="175"/>
      <c r="O621" s="175"/>
      <c r="P621" s="175"/>
      <c r="Q621" s="175"/>
      <c r="R621" s="175"/>
      <c r="S621" s="175"/>
      <c r="T621" s="176"/>
      <c r="AT621" s="170" t="s">
        <v>201</v>
      </c>
      <c r="AU621" s="170" t="s">
        <v>87</v>
      </c>
      <c r="AV621" s="12" t="s">
        <v>87</v>
      </c>
      <c r="AW621" s="12" t="s">
        <v>32</v>
      </c>
      <c r="AX621" s="12" t="s">
        <v>85</v>
      </c>
      <c r="AY621" s="170" t="s">
        <v>121</v>
      </c>
    </row>
    <row r="622" spans="2:65" s="1" customFormat="1" ht="24" customHeight="1">
      <c r="B622" s="149"/>
      <c r="C622" s="150" t="s">
        <v>377</v>
      </c>
      <c r="D622" s="150" t="s">
        <v>124</v>
      </c>
      <c r="E622" s="151" t="s">
        <v>785</v>
      </c>
      <c r="F622" s="152" t="s">
        <v>854</v>
      </c>
      <c r="G622" s="153" t="s">
        <v>199</v>
      </c>
      <c r="H622" s="154">
        <v>211.2</v>
      </c>
      <c r="I622" s="155"/>
      <c r="J622" s="156">
        <f>ROUND(I622*H622,2)</f>
        <v>0</v>
      </c>
      <c r="K622" s="152" t="s">
        <v>128</v>
      </c>
      <c r="L622" s="31"/>
      <c r="M622" s="157" t="s">
        <v>1</v>
      </c>
      <c r="N622" s="158" t="s">
        <v>42</v>
      </c>
      <c r="O622" s="54"/>
      <c r="P622" s="159">
        <f>O622*H622</f>
        <v>0</v>
      </c>
      <c r="Q622" s="159">
        <v>8.3000000000000001E-4</v>
      </c>
      <c r="R622" s="159">
        <f>Q622*H622</f>
        <v>0.17529599999999998</v>
      </c>
      <c r="S622" s="159">
        <v>0</v>
      </c>
      <c r="T622" s="160">
        <f>S622*H622</f>
        <v>0</v>
      </c>
      <c r="AR622" s="161" t="s">
        <v>334</v>
      </c>
      <c r="AT622" s="161" t="s">
        <v>124</v>
      </c>
      <c r="AU622" s="161" t="s">
        <v>87</v>
      </c>
      <c r="AY622" s="16" t="s">
        <v>121</v>
      </c>
      <c r="BE622" s="162">
        <f>IF(N622="základní",J622,0)</f>
        <v>0</v>
      </c>
      <c r="BF622" s="162">
        <f>IF(N622="snížená",J622,0)</f>
        <v>0</v>
      </c>
      <c r="BG622" s="162">
        <f>IF(N622="zákl. přenesená",J622,0)</f>
        <v>0</v>
      </c>
      <c r="BH622" s="162">
        <f>IF(N622="sníž. přenesená",J622,0)</f>
        <v>0</v>
      </c>
      <c r="BI622" s="162">
        <f>IF(N622="nulová",J622,0)</f>
        <v>0</v>
      </c>
      <c r="BJ622" s="16" t="s">
        <v>85</v>
      </c>
      <c r="BK622" s="162">
        <f>ROUND(I622*H622,2)</f>
        <v>0</v>
      </c>
      <c r="BL622" s="16" t="s">
        <v>334</v>
      </c>
      <c r="BM622" s="161" t="s">
        <v>786</v>
      </c>
    </row>
    <row r="623" spans="2:65" s="11" customFormat="1" ht="22.9" customHeight="1">
      <c r="B623" s="136"/>
      <c r="D623" s="137" t="s">
        <v>76</v>
      </c>
      <c r="E623" s="147" t="s">
        <v>787</v>
      </c>
      <c r="F623" s="147" t="s">
        <v>788</v>
      </c>
      <c r="I623" s="139"/>
      <c r="J623" s="148">
        <f>BK623</f>
        <v>0</v>
      </c>
      <c r="L623" s="136"/>
      <c r="M623" s="141"/>
      <c r="N623" s="142"/>
      <c r="O623" s="142"/>
      <c r="P623" s="143">
        <f>SUM(P624:P653)</f>
        <v>0</v>
      </c>
      <c r="Q623" s="142"/>
      <c r="R623" s="143">
        <f>SUM(R624:R653)</f>
        <v>0.71121000000000001</v>
      </c>
      <c r="S623" s="142"/>
      <c r="T623" s="144">
        <f>SUM(T624:T653)</f>
        <v>0.16578554999999998</v>
      </c>
      <c r="AR623" s="137" t="s">
        <v>87</v>
      </c>
      <c r="AT623" s="145" t="s">
        <v>76</v>
      </c>
      <c r="AU623" s="145" t="s">
        <v>85</v>
      </c>
      <c r="AY623" s="137" t="s">
        <v>121</v>
      </c>
      <c r="BK623" s="146">
        <f>SUM(BK624:BK653)</f>
        <v>0</v>
      </c>
    </row>
    <row r="624" spans="2:65" s="1" customFormat="1" ht="16.5" customHeight="1">
      <c r="B624" s="149"/>
      <c r="C624" s="150" t="s">
        <v>789</v>
      </c>
      <c r="D624" s="150" t="s">
        <v>124</v>
      </c>
      <c r="E624" s="151" t="s">
        <v>790</v>
      </c>
      <c r="F624" s="152" t="s">
        <v>791</v>
      </c>
      <c r="G624" s="153" t="s">
        <v>199</v>
      </c>
      <c r="H624" s="154">
        <v>186.405</v>
      </c>
      <c r="I624" s="155"/>
      <c r="J624" s="156">
        <f>ROUND(I624*H624,2)</f>
        <v>0</v>
      </c>
      <c r="K624" s="152" t="s">
        <v>128</v>
      </c>
      <c r="L624" s="31"/>
      <c r="M624" s="157" t="s">
        <v>1</v>
      </c>
      <c r="N624" s="158" t="s">
        <v>42</v>
      </c>
      <c r="O624" s="54"/>
      <c r="P624" s="159">
        <f>O624*H624</f>
        <v>0</v>
      </c>
      <c r="Q624" s="159">
        <v>1E-3</v>
      </c>
      <c r="R624" s="159">
        <f>Q624*H624</f>
        <v>0.18640500000000002</v>
      </c>
      <c r="S624" s="159">
        <v>3.1E-4</v>
      </c>
      <c r="T624" s="160">
        <f>S624*H624</f>
        <v>5.7785549999999998E-2</v>
      </c>
      <c r="AR624" s="161" t="s">
        <v>334</v>
      </c>
      <c r="AT624" s="161" t="s">
        <v>124</v>
      </c>
      <c r="AU624" s="161" t="s">
        <v>87</v>
      </c>
      <c r="AY624" s="16" t="s">
        <v>121</v>
      </c>
      <c r="BE624" s="162">
        <f>IF(N624="základní",J624,0)</f>
        <v>0</v>
      </c>
      <c r="BF624" s="162">
        <f>IF(N624="snížená",J624,0)</f>
        <v>0</v>
      </c>
      <c r="BG624" s="162">
        <f>IF(N624="zákl. přenesená",J624,0)</f>
        <v>0</v>
      </c>
      <c r="BH624" s="162">
        <f>IF(N624="sníž. přenesená",J624,0)</f>
        <v>0</v>
      </c>
      <c r="BI624" s="162">
        <f>IF(N624="nulová",J624,0)</f>
        <v>0</v>
      </c>
      <c r="BJ624" s="16" t="s">
        <v>85</v>
      </c>
      <c r="BK624" s="162">
        <f>ROUND(I624*H624,2)</f>
        <v>0</v>
      </c>
      <c r="BL624" s="16" t="s">
        <v>334</v>
      </c>
      <c r="BM624" s="161" t="s">
        <v>792</v>
      </c>
    </row>
    <row r="625" spans="2:51" s="12" customFormat="1">
      <c r="B625" s="169"/>
      <c r="D625" s="163" t="s">
        <v>201</v>
      </c>
      <c r="E625" s="170" t="s">
        <v>1</v>
      </c>
      <c r="F625" s="171" t="s">
        <v>793</v>
      </c>
      <c r="H625" s="172">
        <v>33.54</v>
      </c>
      <c r="I625" s="173"/>
      <c r="L625" s="169"/>
      <c r="M625" s="174"/>
      <c r="N625" s="175"/>
      <c r="O625" s="175"/>
      <c r="P625" s="175"/>
      <c r="Q625" s="175"/>
      <c r="R625" s="175"/>
      <c r="S625" s="175"/>
      <c r="T625" s="176"/>
      <c r="AT625" s="170" t="s">
        <v>201</v>
      </c>
      <c r="AU625" s="170" t="s">
        <v>87</v>
      </c>
      <c r="AV625" s="12" t="s">
        <v>87</v>
      </c>
      <c r="AW625" s="12" t="s">
        <v>32</v>
      </c>
      <c r="AX625" s="12" t="s">
        <v>77</v>
      </c>
      <c r="AY625" s="170" t="s">
        <v>121</v>
      </c>
    </row>
    <row r="626" spans="2:51" s="12" customFormat="1">
      <c r="B626" s="169"/>
      <c r="D626" s="163" t="s">
        <v>201</v>
      </c>
      <c r="E626" s="170" t="s">
        <v>1</v>
      </c>
      <c r="F626" s="171" t="s">
        <v>794</v>
      </c>
      <c r="H626" s="172">
        <v>7.56</v>
      </c>
      <c r="I626" s="173"/>
      <c r="L626" s="169"/>
      <c r="M626" s="174"/>
      <c r="N626" s="175"/>
      <c r="O626" s="175"/>
      <c r="P626" s="175"/>
      <c r="Q626" s="175"/>
      <c r="R626" s="175"/>
      <c r="S626" s="175"/>
      <c r="T626" s="176"/>
      <c r="AT626" s="170" t="s">
        <v>201</v>
      </c>
      <c r="AU626" s="170" t="s">
        <v>87</v>
      </c>
      <c r="AV626" s="12" t="s">
        <v>87</v>
      </c>
      <c r="AW626" s="12" t="s">
        <v>32</v>
      </c>
      <c r="AX626" s="12" t="s">
        <v>77</v>
      </c>
      <c r="AY626" s="170" t="s">
        <v>121</v>
      </c>
    </row>
    <row r="627" spans="2:51" s="14" customFormat="1">
      <c r="B627" s="185"/>
      <c r="D627" s="163" t="s">
        <v>201</v>
      </c>
      <c r="E627" s="186" t="s">
        <v>1</v>
      </c>
      <c r="F627" s="187" t="s">
        <v>226</v>
      </c>
      <c r="H627" s="188">
        <v>41.1</v>
      </c>
      <c r="I627" s="189"/>
      <c r="L627" s="185"/>
      <c r="M627" s="190"/>
      <c r="N627" s="191"/>
      <c r="O627" s="191"/>
      <c r="P627" s="191"/>
      <c r="Q627" s="191"/>
      <c r="R627" s="191"/>
      <c r="S627" s="191"/>
      <c r="T627" s="192"/>
      <c r="AT627" s="186" t="s">
        <v>201</v>
      </c>
      <c r="AU627" s="186" t="s">
        <v>87</v>
      </c>
      <c r="AV627" s="14" t="s">
        <v>136</v>
      </c>
      <c r="AW627" s="14" t="s">
        <v>32</v>
      </c>
      <c r="AX627" s="14" t="s">
        <v>77</v>
      </c>
      <c r="AY627" s="186" t="s">
        <v>121</v>
      </c>
    </row>
    <row r="628" spans="2:51" s="12" customFormat="1">
      <c r="B628" s="169"/>
      <c r="D628" s="163" t="s">
        <v>201</v>
      </c>
      <c r="E628" s="170" t="s">
        <v>1</v>
      </c>
      <c r="F628" s="171" t="s">
        <v>795</v>
      </c>
      <c r="H628" s="172">
        <v>37.619999999999997</v>
      </c>
      <c r="I628" s="173"/>
      <c r="L628" s="169"/>
      <c r="M628" s="174"/>
      <c r="N628" s="175"/>
      <c r="O628" s="175"/>
      <c r="P628" s="175"/>
      <c r="Q628" s="175"/>
      <c r="R628" s="175"/>
      <c r="S628" s="175"/>
      <c r="T628" s="176"/>
      <c r="AT628" s="170" t="s">
        <v>201</v>
      </c>
      <c r="AU628" s="170" t="s">
        <v>87</v>
      </c>
      <c r="AV628" s="12" t="s">
        <v>87</v>
      </c>
      <c r="AW628" s="12" t="s">
        <v>32</v>
      </c>
      <c r="AX628" s="12" t="s">
        <v>77</v>
      </c>
      <c r="AY628" s="170" t="s">
        <v>121</v>
      </c>
    </row>
    <row r="629" spans="2:51" s="12" customFormat="1">
      <c r="B629" s="169"/>
      <c r="D629" s="163" t="s">
        <v>201</v>
      </c>
      <c r="E629" s="170" t="s">
        <v>1</v>
      </c>
      <c r="F629" s="171" t="s">
        <v>796</v>
      </c>
      <c r="H629" s="172">
        <v>8.43</v>
      </c>
      <c r="I629" s="173"/>
      <c r="L629" s="169"/>
      <c r="M629" s="174"/>
      <c r="N629" s="175"/>
      <c r="O629" s="175"/>
      <c r="P629" s="175"/>
      <c r="Q629" s="175"/>
      <c r="R629" s="175"/>
      <c r="S629" s="175"/>
      <c r="T629" s="176"/>
      <c r="AT629" s="170" t="s">
        <v>201</v>
      </c>
      <c r="AU629" s="170" t="s">
        <v>87</v>
      </c>
      <c r="AV629" s="12" t="s">
        <v>87</v>
      </c>
      <c r="AW629" s="12" t="s">
        <v>32</v>
      </c>
      <c r="AX629" s="12" t="s">
        <v>77</v>
      </c>
      <c r="AY629" s="170" t="s">
        <v>121</v>
      </c>
    </row>
    <row r="630" spans="2:51" s="14" customFormat="1">
      <c r="B630" s="185"/>
      <c r="D630" s="163" t="s">
        <v>201</v>
      </c>
      <c r="E630" s="186" t="s">
        <v>1</v>
      </c>
      <c r="F630" s="187" t="s">
        <v>232</v>
      </c>
      <c r="H630" s="188">
        <v>46.05</v>
      </c>
      <c r="I630" s="189"/>
      <c r="L630" s="185"/>
      <c r="M630" s="190"/>
      <c r="N630" s="191"/>
      <c r="O630" s="191"/>
      <c r="P630" s="191"/>
      <c r="Q630" s="191"/>
      <c r="R630" s="191"/>
      <c r="S630" s="191"/>
      <c r="T630" s="192"/>
      <c r="AT630" s="186" t="s">
        <v>201</v>
      </c>
      <c r="AU630" s="186" t="s">
        <v>87</v>
      </c>
      <c r="AV630" s="14" t="s">
        <v>136</v>
      </c>
      <c r="AW630" s="14" t="s">
        <v>32</v>
      </c>
      <c r="AX630" s="14" t="s">
        <v>77</v>
      </c>
      <c r="AY630" s="186" t="s">
        <v>121</v>
      </c>
    </row>
    <row r="631" spans="2:51" s="12" customFormat="1">
      <c r="B631" s="169"/>
      <c r="D631" s="163" t="s">
        <v>201</v>
      </c>
      <c r="E631" s="170" t="s">
        <v>1</v>
      </c>
      <c r="F631" s="171" t="s">
        <v>795</v>
      </c>
      <c r="H631" s="172">
        <v>37.619999999999997</v>
      </c>
      <c r="I631" s="173"/>
      <c r="L631" s="169"/>
      <c r="M631" s="174"/>
      <c r="N631" s="175"/>
      <c r="O631" s="175"/>
      <c r="P631" s="175"/>
      <c r="Q631" s="175"/>
      <c r="R631" s="175"/>
      <c r="S631" s="175"/>
      <c r="T631" s="176"/>
      <c r="AT631" s="170" t="s">
        <v>201</v>
      </c>
      <c r="AU631" s="170" t="s">
        <v>87</v>
      </c>
      <c r="AV631" s="12" t="s">
        <v>87</v>
      </c>
      <c r="AW631" s="12" t="s">
        <v>32</v>
      </c>
      <c r="AX631" s="12" t="s">
        <v>77</v>
      </c>
      <c r="AY631" s="170" t="s">
        <v>121</v>
      </c>
    </row>
    <row r="632" spans="2:51" s="12" customFormat="1">
      <c r="B632" s="169"/>
      <c r="D632" s="163" t="s">
        <v>201</v>
      </c>
      <c r="E632" s="170" t="s">
        <v>1</v>
      </c>
      <c r="F632" s="171" t="s">
        <v>796</v>
      </c>
      <c r="H632" s="172">
        <v>8.43</v>
      </c>
      <c r="I632" s="173"/>
      <c r="L632" s="169"/>
      <c r="M632" s="174"/>
      <c r="N632" s="175"/>
      <c r="O632" s="175"/>
      <c r="P632" s="175"/>
      <c r="Q632" s="175"/>
      <c r="R632" s="175"/>
      <c r="S632" s="175"/>
      <c r="T632" s="176"/>
      <c r="AT632" s="170" t="s">
        <v>201</v>
      </c>
      <c r="AU632" s="170" t="s">
        <v>87</v>
      </c>
      <c r="AV632" s="12" t="s">
        <v>87</v>
      </c>
      <c r="AW632" s="12" t="s">
        <v>32</v>
      </c>
      <c r="AX632" s="12" t="s">
        <v>77</v>
      </c>
      <c r="AY632" s="170" t="s">
        <v>121</v>
      </c>
    </row>
    <row r="633" spans="2:51" s="14" customFormat="1">
      <c r="B633" s="185"/>
      <c r="D633" s="163" t="s">
        <v>201</v>
      </c>
      <c r="E633" s="186" t="s">
        <v>1</v>
      </c>
      <c r="F633" s="187" t="s">
        <v>233</v>
      </c>
      <c r="H633" s="188">
        <v>46.05</v>
      </c>
      <c r="I633" s="189"/>
      <c r="L633" s="185"/>
      <c r="M633" s="190"/>
      <c r="N633" s="191"/>
      <c r="O633" s="191"/>
      <c r="P633" s="191"/>
      <c r="Q633" s="191"/>
      <c r="R633" s="191"/>
      <c r="S633" s="191"/>
      <c r="T633" s="192"/>
      <c r="AT633" s="186" t="s">
        <v>201</v>
      </c>
      <c r="AU633" s="186" t="s">
        <v>87</v>
      </c>
      <c r="AV633" s="14" t="s">
        <v>136</v>
      </c>
      <c r="AW633" s="14" t="s">
        <v>32</v>
      </c>
      <c r="AX633" s="14" t="s">
        <v>77</v>
      </c>
      <c r="AY633" s="186" t="s">
        <v>121</v>
      </c>
    </row>
    <row r="634" spans="2:51" s="12" customFormat="1">
      <c r="B634" s="169"/>
      <c r="D634" s="163" t="s">
        <v>201</v>
      </c>
      <c r="E634" s="170" t="s">
        <v>1</v>
      </c>
      <c r="F634" s="171" t="s">
        <v>797</v>
      </c>
      <c r="H634" s="172">
        <v>13.26</v>
      </c>
      <c r="I634" s="173"/>
      <c r="L634" s="169"/>
      <c r="M634" s="174"/>
      <c r="N634" s="175"/>
      <c r="O634" s="175"/>
      <c r="P634" s="175"/>
      <c r="Q634" s="175"/>
      <c r="R634" s="175"/>
      <c r="S634" s="175"/>
      <c r="T634" s="176"/>
      <c r="AT634" s="170" t="s">
        <v>201</v>
      </c>
      <c r="AU634" s="170" t="s">
        <v>87</v>
      </c>
      <c r="AV634" s="12" t="s">
        <v>87</v>
      </c>
      <c r="AW634" s="12" t="s">
        <v>32</v>
      </c>
      <c r="AX634" s="12" t="s">
        <v>77</v>
      </c>
      <c r="AY634" s="170" t="s">
        <v>121</v>
      </c>
    </row>
    <row r="635" spans="2:51" s="12" customFormat="1">
      <c r="B635" s="169"/>
      <c r="D635" s="163" t="s">
        <v>201</v>
      </c>
      <c r="E635" s="170" t="s">
        <v>1</v>
      </c>
      <c r="F635" s="171" t="s">
        <v>798</v>
      </c>
      <c r="H635" s="172">
        <v>2.9249999999999998</v>
      </c>
      <c r="I635" s="173"/>
      <c r="L635" s="169"/>
      <c r="M635" s="174"/>
      <c r="N635" s="175"/>
      <c r="O635" s="175"/>
      <c r="P635" s="175"/>
      <c r="Q635" s="175"/>
      <c r="R635" s="175"/>
      <c r="S635" s="175"/>
      <c r="T635" s="176"/>
      <c r="AT635" s="170" t="s">
        <v>201</v>
      </c>
      <c r="AU635" s="170" t="s">
        <v>87</v>
      </c>
      <c r="AV635" s="12" t="s">
        <v>87</v>
      </c>
      <c r="AW635" s="12" t="s">
        <v>32</v>
      </c>
      <c r="AX635" s="12" t="s">
        <v>77</v>
      </c>
      <c r="AY635" s="170" t="s">
        <v>121</v>
      </c>
    </row>
    <row r="636" spans="2:51" s="14" customFormat="1">
      <c r="B636" s="185"/>
      <c r="D636" s="163" t="s">
        <v>201</v>
      </c>
      <c r="E636" s="186" t="s">
        <v>1</v>
      </c>
      <c r="F636" s="187" t="s">
        <v>236</v>
      </c>
      <c r="H636" s="188">
        <v>16.184999999999999</v>
      </c>
      <c r="I636" s="189"/>
      <c r="L636" s="185"/>
      <c r="M636" s="190"/>
      <c r="N636" s="191"/>
      <c r="O636" s="191"/>
      <c r="P636" s="191"/>
      <c r="Q636" s="191"/>
      <c r="R636" s="191"/>
      <c r="S636" s="191"/>
      <c r="T636" s="192"/>
      <c r="AT636" s="186" t="s">
        <v>201</v>
      </c>
      <c r="AU636" s="186" t="s">
        <v>87</v>
      </c>
      <c r="AV636" s="14" t="s">
        <v>136</v>
      </c>
      <c r="AW636" s="14" t="s">
        <v>32</v>
      </c>
      <c r="AX636" s="14" t="s">
        <v>77</v>
      </c>
      <c r="AY636" s="186" t="s">
        <v>121</v>
      </c>
    </row>
    <row r="637" spans="2:51" s="12" customFormat="1">
      <c r="B637" s="169"/>
      <c r="D637" s="163" t="s">
        <v>201</v>
      </c>
      <c r="E637" s="170" t="s">
        <v>1</v>
      </c>
      <c r="F637" s="171" t="s">
        <v>799</v>
      </c>
      <c r="H637" s="172">
        <v>10.199999999999999</v>
      </c>
      <c r="I637" s="173"/>
      <c r="L637" s="169"/>
      <c r="M637" s="174"/>
      <c r="N637" s="175"/>
      <c r="O637" s="175"/>
      <c r="P637" s="175"/>
      <c r="Q637" s="175"/>
      <c r="R637" s="175"/>
      <c r="S637" s="175"/>
      <c r="T637" s="176"/>
      <c r="AT637" s="170" t="s">
        <v>201</v>
      </c>
      <c r="AU637" s="170" t="s">
        <v>87</v>
      </c>
      <c r="AV637" s="12" t="s">
        <v>87</v>
      </c>
      <c r="AW637" s="12" t="s">
        <v>32</v>
      </c>
      <c r="AX637" s="12" t="s">
        <v>77</v>
      </c>
      <c r="AY637" s="170" t="s">
        <v>121</v>
      </c>
    </row>
    <row r="638" spans="2:51" s="12" customFormat="1">
      <c r="B638" s="169"/>
      <c r="D638" s="163" t="s">
        <v>201</v>
      </c>
      <c r="E638" s="170" t="s">
        <v>1</v>
      </c>
      <c r="F638" s="171" t="s">
        <v>800</v>
      </c>
      <c r="H638" s="172">
        <v>2.25</v>
      </c>
      <c r="I638" s="173"/>
      <c r="L638" s="169"/>
      <c r="M638" s="174"/>
      <c r="N638" s="175"/>
      <c r="O638" s="175"/>
      <c r="P638" s="175"/>
      <c r="Q638" s="175"/>
      <c r="R638" s="175"/>
      <c r="S638" s="175"/>
      <c r="T638" s="176"/>
      <c r="AT638" s="170" t="s">
        <v>201</v>
      </c>
      <c r="AU638" s="170" t="s">
        <v>87</v>
      </c>
      <c r="AV638" s="12" t="s">
        <v>87</v>
      </c>
      <c r="AW638" s="12" t="s">
        <v>32</v>
      </c>
      <c r="AX638" s="12" t="s">
        <v>77</v>
      </c>
      <c r="AY638" s="170" t="s">
        <v>121</v>
      </c>
    </row>
    <row r="639" spans="2:51" s="14" customFormat="1">
      <c r="B639" s="185"/>
      <c r="D639" s="163" t="s">
        <v>201</v>
      </c>
      <c r="E639" s="186" t="s">
        <v>1</v>
      </c>
      <c r="F639" s="187" t="s">
        <v>384</v>
      </c>
      <c r="H639" s="188">
        <v>12.45</v>
      </c>
      <c r="I639" s="189"/>
      <c r="L639" s="185"/>
      <c r="M639" s="190"/>
      <c r="N639" s="191"/>
      <c r="O639" s="191"/>
      <c r="P639" s="191"/>
      <c r="Q639" s="191"/>
      <c r="R639" s="191"/>
      <c r="S639" s="191"/>
      <c r="T639" s="192"/>
      <c r="AT639" s="186" t="s">
        <v>201</v>
      </c>
      <c r="AU639" s="186" t="s">
        <v>87</v>
      </c>
      <c r="AV639" s="14" t="s">
        <v>136</v>
      </c>
      <c r="AW639" s="14" t="s">
        <v>32</v>
      </c>
      <c r="AX639" s="14" t="s">
        <v>77</v>
      </c>
      <c r="AY639" s="186" t="s">
        <v>121</v>
      </c>
    </row>
    <row r="640" spans="2:51" s="12" customFormat="1">
      <c r="B640" s="169"/>
      <c r="D640" s="163" t="s">
        <v>201</v>
      </c>
      <c r="E640" s="170" t="s">
        <v>1</v>
      </c>
      <c r="F640" s="171" t="s">
        <v>801</v>
      </c>
      <c r="H640" s="172">
        <v>5.94</v>
      </c>
      <c r="I640" s="173"/>
      <c r="L640" s="169"/>
      <c r="M640" s="174"/>
      <c r="N640" s="175"/>
      <c r="O640" s="175"/>
      <c r="P640" s="175"/>
      <c r="Q640" s="175"/>
      <c r="R640" s="175"/>
      <c r="S640" s="175"/>
      <c r="T640" s="176"/>
      <c r="AT640" s="170" t="s">
        <v>201</v>
      </c>
      <c r="AU640" s="170" t="s">
        <v>87</v>
      </c>
      <c r="AV640" s="12" t="s">
        <v>87</v>
      </c>
      <c r="AW640" s="12" t="s">
        <v>32</v>
      </c>
      <c r="AX640" s="12" t="s">
        <v>77</v>
      </c>
      <c r="AY640" s="170" t="s">
        <v>121</v>
      </c>
    </row>
    <row r="641" spans="2:65" s="12" customFormat="1">
      <c r="B641" s="169"/>
      <c r="D641" s="163" t="s">
        <v>201</v>
      </c>
      <c r="E641" s="170" t="s">
        <v>1</v>
      </c>
      <c r="F641" s="171" t="s">
        <v>802</v>
      </c>
      <c r="H641" s="172">
        <v>1.35</v>
      </c>
      <c r="I641" s="173"/>
      <c r="L641" s="169"/>
      <c r="M641" s="174"/>
      <c r="N641" s="175"/>
      <c r="O641" s="175"/>
      <c r="P641" s="175"/>
      <c r="Q641" s="175"/>
      <c r="R641" s="175"/>
      <c r="S641" s="175"/>
      <c r="T641" s="176"/>
      <c r="AT641" s="170" t="s">
        <v>201</v>
      </c>
      <c r="AU641" s="170" t="s">
        <v>87</v>
      </c>
      <c r="AV641" s="12" t="s">
        <v>87</v>
      </c>
      <c r="AW641" s="12" t="s">
        <v>32</v>
      </c>
      <c r="AX641" s="12" t="s">
        <v>77</v>
      </c>
      <c r="AY641" s="170" t="s">
        <v>121</v>
      </c>
    </row>
    <row r="642" spans="2:65" s="14" customFormat="1">
      <c r="B642" s="185"/>
      <c r="D642" s="163" t="s">
        <v>201</v>
      </c>
      <c r="E642" s="186" t="s">
        <v>1</v>
      </c>
      <c r="F642" s="187" t="s">
        <v>401</v>
      </c>
      <c r="H642" s="188">
        <v>7.2900000000000009</v>
      </c>
      <c r="I642" s="189"/>
      <c r="L642" s="185"/>
      <c r="M642" s="190"/>
      <c r="N642" s="191"/>
      <c r="O642" s="191"/>
      <c r="P642" s="191"/>
      <c r="Q642" s="191"/>
      <c r="R642" s="191"/>
      <c r="S642" s="191"/>
      <c r="T642" s="192"/>
      <c r="AT642" s="186" t="s">
        <v>201</v>
      </c>
      <c r="AU642" s="186" t="s">
        <v>87</v>
      </c>
      <c r="AV642" s="14" t="s">
        <v>136</v>
      </c>
      <c r="AW642" s="14" t="s">
        <v>32</v>
      </c>
      <c r="AX642" s="14" t="s">
        <v>77</v>
      </c>
      <c r="AY642" s="186" t="s">
        <v>121</v>
      </c>
    </row>
    <row r="643" spans="2:65" s="12" customFormat="1">
      <c r="B643" s="169"/>
      <c r="D643" s="163" t="s">
        <v>201</v>
      </c>
      <c r="E643" s="170" t="s">
        <v>1</v>
      </c>
      <c r="F643" s="171" t="s">
        <v>803</v>
      </c>
      <c r="H643" s="172">
        <v>17.28</v>
      </c>
      <c r="I643" s="173"/>
      <c r="L643" s="169"/>
      <c r="M643" s="174"/>
      <c r="N643" s="175"/>
      <c r="O643" s="175"/>
      <c r="P643" s="175"/>
      <c r="Q643" s="175"/>
      <c r="R643" s="175"/>
      <c r="S643" s="175"/>
      <c r="T643" s="176"/>
      <c r="AT643" s="170" t="s">
        <v>201</v>
      </c>
      <c r="AU643" s="170" t="s">
        <v>87</v>
      </c>
      <c r="AV643" s="12" t="s">
        <v>87</v>
      </c>
      <c r="AW643" s="12" t="s">
        <v>32</v>
      </c>
      <c r="AX643" s="12" t="s">
        <v>77</v>
      </c>
      <c r="AY643" s="170" t="s">
        <v>121</v>
      </c>
    </row>
    <row r="644" spans="2:65" s="14" customFormat="1">
      <c r="B644" s="185"/>
      <c r="D644" s="163" t="s">
        <v>201</v>
      </c>
      <c r="E644" s="186" t="s">
        <v>1</v>
      </c>
      <c r="F644" s="187" t="s">
        <v>439</v>
      </c>
      <c r="H644" s="188">
        <v>17.28</v>
      </c>
      <c r="I644" s="189"/>
      <c r="L644" s="185"/>
      <c r="M644" s="190"/>
      <c r="N644" s="191"/>
      <c r="O644" s="191"/>
      <c r="P644" s="191"/>
      <c r="Q644" s="191"/>
      <c r="R644" s="191"/>
      <c r="S644" s="191"/>
      <c r="T644" s="192"/>
      <c r="AT644" s="186" t="s">
        <v>201</v>
      </c>
      <c r="AU644" s="186" t="s">
        <v>87</v>
      </c>
      <c r="AV644" s="14" t="s">
        <v>136</v>
      </c>
      <c r="AW644" s="14" t="s">
        <v>32</v>
      </c>
      <c r="AX644" s="14" t="s">
        <v>77</v>
      </c>
      <c r="AY644" s="186" t="s">
        <v>121</v>
      </c>
    </row>
    <row r="645" spans="2:65" s="13" customFormat="1">
      <c r="B645" s="177"/>
      <c r="D645" s="163" t="s">
        <v>201</v>
      </c>
      <c r="E645" s="178" t="s">
        <v>1</v>
      </c>
      <c r="F645" s="179" t="s">
        <v>208</v>
      </c>
      <c r="H645" s="180">
        <v>186.405</v>
      </c>
      <c r="I645" s="181"/>
      <c r="L645" s="177"/>
      <c r="M645" s="182"/>
      <c r="N645" s="183"/>
      <c r="O645" s="183"/>
      <c r="P645" s="183"/>
      <c r="Q645" s="183"/>
      <c r="R645" s="183"/>
      <c r="S645" s="183"/>
      <c r="T645" s="184"/>
      <c r="AT645" s="178" t="s">
        <v>201</v>
      </c>
      <c r="AU645" s="178" t="s">
        <v>87</v>
      </c>
      <c r="AV645" s="13" t="s">
        <v>140</v>
      </c>
      <c r="AW645" s="13" t="s">
        <v>32</v>
      </c>
      <c r="AX645" s="13" t="s">
        <v>85</v>
      </c>
      <c r="AY645" s="178" t="s">
        <v>121</v>
      </c>
    </row>
    <row r="646" spans="2:65" s="1" customFormat="1" ht="24" customHeight="1">
      <c r="B646" s="149"/>
      <c r="C646" s="150" t="s">
        <v>804</v>
      </c>
      <c r="D646" s="150" t="s">
        <v>124</v>
      </c>
      <c r="E646" s="151" t="s">
        <v>805</v>
      </c>
      <c r="F646" s="152" t="s">
        <v>806</v>
      </c>
      <c r="G646" s="153" t="s">
        <v>199</v>
      </c>
      <c r="H646" s="154">
        <v>186.405</v>
      </c>
      <c r="I646" s="155"/>
      <c r="J646" s="156">
        <f>ROUND(I646*H646,2)</f>
        <v>0</v>
      </c>
      <c r="K646" s="152" t="s">
        <v>1</v>
      </c>
      <c r="L646" s="31"/>
      <c r="M646" s="157" t="s">
        <v>1</v>
      </c>
      <c r="N646" s="158" t="s">
        <v>42</v>
      </c>
      <c r="O646" s="54"/>
      <c r="P646" s="159">
        <f>O646*H646</f>
        <v>0</v>
      </c>
      <c r="Q646" s="159">
        <v>1E-3</v>
      </c>
      <c r="R646" s="159">
        <f>Q646*H646</f>
        <v>0.18640500000000002</v>
      </c>
      <c r="S646" s="159">
        <v>0</v>
      </c>
      <c r="T646" s="160">
        <f>S646*H646</f>
        <v>0</v>
      </c>
      <c r="AR646" s="161" t="s">
        <v>334</v>
      </c>
      <c r="AT646" s="161" t="s">
        <v>124</v>
      </c>
      <c r="AU646" s="161" t="s">
        <v>87</v>
      </c>
      <c r="AY646" s="16" t="s">
        <v>121</v>
      </c>
      <c r="BE646" s="162">
        <f>IF(N646="základní",J646,0)</f>
        <v>0</v>
      </c>
      <c r="BF646" s="162">
        <f>IF(N646="snížená",J646,0)</f>
        <v>0</v>
      </c>
      <c r="BG646" s="162">
        <f>IF(N646="zákl. přenesená",J646,0)</f>
        <v>0</v>
      </c>
      <c r="BH646" s="162">
        <f>IF(N646="sníž. přenesená",J646,0)</f>
        <v>0</v>
      </c>
      <c r="BI646" s="162">
        <f>IF(N646="nulová",J646,0)</f>
        <v>0</v>
      </c>
      <c r="BJ646" s="16" t="s">
        <v>85</v>
      </c>
      <c r="BK646" s="162">
        <f>ROUND(I646*H646,2)</f>
        <v>0</v>
      </c>
      <c r="BL646" s="16" t="s">
        <v>334</v>
      </c>
      <c r="BM646" s="161" t="s">
        <v>807</v>
      </c>
    </row>
    <row r="647" spans="2:65" s="1" customFormat="1" ht="24" customHeight="1">
      <c r="B647" s="149"/>
      <c r="C647" s="150" t="s">
        <v>808</v>
      </c>
      <c r="D647" s="150" t="s">
        <v>124</v>
      </c>
      <c r="E647" s="151" t="s">
        <v>809</v>
      </c>
      <c r="F647" s="152" t="s">
        <v>810</v>
      </c>
      <c r="G647" s="153" t="s">
        <v>199</v>
      </c>
      <c r="H647" s="154">
        <v>720</v>
      </c>
      <c r="I647" s="155"/>
      <c r="J647" s="156">
        <f>ROUND(I647*H647,2)</f>
        <v>0</v>
      </c>
      <c r="K647" s="152" t="s">
        <v>128</v>
      </c>
      <c r="L647" s="31"/>
      <c r="M647" s="157" t="s">
        <v>1</v>
      </c>
      <c r="N647" s="158" t="s">
        <v>42</v>
      </c>
      <c r="O647" s="54"/>
      <c r="P647" s="159">
        <f>O647*H647</f>
        <v>0</v>
      </c>
      <c r="Q647" s="159">
        <v>0</v>
      </c>
      <c r="R647" s="159">
        <f>Q647*H647</f>
        <v>0</v>
      </c>
      <c r="S647" s="159">
        <v>1.4999999999999999E-4</v>
      </c>
      <c r="T647" s="160">
        <f>S647*H647</f>
        <v>0.10799999999999998</v>
      </c>
      <c r="AR647" s="161" t="s">
        <v>334</v>
      </c>
      <c r="AT647" s="161" t="s">
        <v>124</v>
      </c>
      <c r="AU647" s="161" t="s">
        <v>87</v>
      </c>
      <c r="AY647" s="16" t="s">
        <v>121</v>
      </c>
      <c r="BE647" s="162">
        <f>IF(N647="základní",J647,0)</f>
        <v>0</v>
      </c>
      <c r="BF647" s="162">
        <f>IF(N647="snížená",J647,0)</f>
        <v>0</v>
      </c>
      <c r="BG647" s="162">
        <f>IF(N647="zákl. přenesená",J647,0)</f>
        <v>0</v>
      </c>
      <c r="BH647" s="162">
        <f>IF(N647="sníž. přenesená",J647,0)</f>
        <v>0</v>
      </c>
      <c r="BI647" s="162">
        <f>IF(N647="nulová",J647,0)</f>
        <v>0</v>
      </c>
      <c r="BJ647" s="16" t="s">
        <v>85</v>
      </c>
      <c r="BK647" s="162">
        <f>ROUND(I647*H647,2)</f>
        <v>0</v>
      </c>
      <c r="BL647" s="16" t="s">
        <v>334</v>
      </c>
      <c r="BM647" s="161" t="s">
        <v>811</v>
      </c>
    </row>
    <row r="648" spans="2:65" s="1" customFormat="1" ht="24" customHeight="1">
      <c r="B648" s="149"/>
      <c r="C648" s="150" t="s">
        <v>812</v>
      </c>
      <c r="D648" s="150" t="s">
        <v>124</v>
      </c>
      <c r="E648" s="151" t="s">
        <v>813</v>
      </c>
      <c r="F648" s="152" t="s">
        <v>814</v>
      </c>
      <c r="G648" s="153" t="s">
        <v>199</v>
      </c>
      <c r="H648" s="154">
        <v>720</v>
      </c>
      <c r="I648" s="155"/>
      <c r="J648" s="156">
        <f>ROUND(I648*H648,2)</f>
        <v>0</v>
      </c>
      <c r="K648" s="152" t="s">
        <v>128</v>
      </c>
      <c r="L648" s="31"/>
      <c r="M648" s="157" t="s">
        <v>1</v>
      </c>
      <c r="N648" s="158" t="s">
        <v>42</v>
      </c>
      <c r="O648" s="54"/>
      <c r="P648" s="159">
        <f>O648*H648</f>
        <v>0</v>
      </c>
      <c r="Q648" s="159">
        <v>2.0000000000000001E-4</v>
      </c>
      <c r="R648" s="159">
        <f>Q648*H648</f>
        <v>0.14400000000000002</v>
      </c>
      <c r="S648" s="159">
        <v>0</v>
      </c>
      <c r="T648" s="160">
        <f>S648*H648</f>
        <v>0</v>
      </c>
      <c r="AR648" s="161" t="s">
        <v>334</v>
      </c>
      <c r="AT648" s="161" t="s">
        <v>124</v>
      </c>
      <c r="AU648" s="161" t="s">
        <v>87</v>
      </c>
      <c r="AY648" s="16" t="s">
        <v>121</v>
      </c>
      <c r="BE648" s="162">
        <f>IF(N648="základní",J648,0)</f>
        <v>0</v>
      </c>
      <c r="BF648" s="162">
        <f>IF(N648="snížená",J648,0)</f>
        <v>0</v>
      </c>
      <c r="BG648" s="162">
        <f>IF(N648="zákl. přenesená",J648,0)</f>
        <v>0</v>
      </c>
      <c r="BH648" s="162">
        <f>IF(N648="sníž. přenesená",J648,0)</f>
        <v>0</v>
      </c>
      <c r="BI648" s="162">
        <f>IF(N648="nulová",J648,0)</f>
        <v>0</v>
      </c>
      <c r="BJ648" s="16" t="s">
        <v>85</v>
      </c>
      <c r="BK648" s="162">
        <f>ROUND(I648*H648,2)</f>
        <v>0</v>
      </c>
      <c r="BL648" s="16" t="s">
        <v>334</v>
      </c>
      <c r="BM648" s="161" t="s">
        <v>815</v>
      </c>
    </row>
    <row r="649" spans="2:65" s="12" customFormat="1">
      <c r="B649" s="169"/>
      <c r="D649" s="163" t="s">
        <v>201</v>
      </c>
      <c r="E649" s="170" t="s">
        <v>1</v>
      </c>
      <c r="F649" s="171" t="s">
        <v>816</v>
      </c>
      <c r="H649" s="172">
        <v>673.2</v>
      </c>
      <c r="I649" s="173"/>
      <c r="L649" s="169"/>
      <c r="M649" s="174"/>
      <c r="N649" s="175"/>
      <c r="O649" s="175"/>
      <c r="P649" s="175"/>
      <c r="Q649" s="175"/>
      <c r="R649" s="175"/>
      <c r="S649" s="175"/>
      <c r="T649" s="176"/>
      <c r="AT649" s="170" t="s">
        <v>201</v>
      </c>
      <c r="AU649" s="170" t="s">
        <v>87</v>
      </c>
      <c r="AV649" s="12" t="s">
        <v>87</v>
      </c>
      <c r="AW649" s="12" t="s">
        <v>32</v>
      </c>
      <c r="AX649" s="12" t="s">
        <v>77</v>
      </c>
      <c r="AY649" s="170" t="s">
        <v>121</v>
      </c>
    </row>
    <row r="650" spans="2:65" s="12" customFormat="1">
      <c r="B650" s="169"/>
      <c r="D650" s="163" t="s">
        <v>201</v>
      </c>
      <c r="E650" s="170" t="s">
        <v>1</v>
      </c>
      <c r="F650" s="171" t="s">
        <v>817</v>
      </c>
      <c r="H650" s="172">
        <v>46.8</v>
      </c>
      <c r="I650" s="173"/>
      <c r="L650" s="169"/>
      <c r="M650" s="174"/>
      <c r="N650" s="175"/>
      <c r="O650" s="175"/>
      <c r="P650" s="175"/>
      <c r="Q650" s="175"/>
      <c r="R650" s="175"/>
      <c r="S650" s="175"/>
      <c r="T650" s="176"/>
      <c r="AT650" s="170" t="s">
        <v>201</v>
      </c>
      <c r="AU650" s="170" t="s">
        <v>87</v>
      </c>
      <c r="AV650" s="12" t="s">
        <v>87</v>
      </c>
      <c r="AW650" s="12" t="s">
        <v>32</v>
      </c>
      <c r="AX650" s="12" t="s">
        <v>77</v>
      </c>
      <c r="AY650" s="170" t="s">
        <v>121</v>
      </c>
    </row>
    <row r="651" spans="2:65" s="13" customFormat="1">
      <c r="B651" s="177"/>
      <c r="D651" s="163" t="s">
        <v>201</v>
      </c>
      <c r="E651" s="178" t="s">
        <v>1</v>
      </c>
      <c r="F651" s="179" t="s">
        <v>208</v>
      </c>
      <c r="H651" s="180">
        <v>720</v>
      </c>
      <c r="I651" s="181"/>
      <c r="L651" s="177"/>
      <c r="M651" s="182"/>
      <c r="N651" s="183"/>
      <c r="O651" s="183"/>
      <c r="P651" s="183"/>
      <c r="Q651" s="183"/>
      <c r="R651" s="183"/>
      <c r="S651" s="183"/>
      <c r="T651" s="184"/>
      <c r="AT651" s="178" t="s">
        <v>201</v>
      </c>
      <c r="AU651" s="178" t="s">
        <v>87</v>
      </c>
      <c r="AV651" s="13" t="s">
        <v>140</v>
      </c>
      <c r="AW651" s="13" t="s">
        <v>32</v>
      </c>
      <c r="AX651" s="13" t="s">
        <v>85</v>
      </c>
      <c r="AY651" s="178" t="s">
        <v>121</v>
      </c>
    </row>
    <row r="652" spans="2:65" s="1" customFormat="1" ht="24" customHeight="1">
      <c r="B652" s="149"/>
      <c r="C652" s="150" t="s">
        <v>818</v>
      </c>
      <c r="D652" s="150" t="s">
        <v>124</v>
      </c>
      <c r="E652" s="151" t="s">
        <v>819</v>
      </c>
      <c r="F652" s="152" t="s">
        <v>856</v>
      </c>
      <c r="G652" s="153" t="s">
        <v>199</v>
      </c>
      <c r="H652" s="154">
        <v>720</v>
      </c>
      <c r="I652" s="155"/>
      <c r="J652" s="156">
        <f>ROUND(I652*H652,2)</f>
        <v>0</v>
      </c>
      <c r="K652" s="152" t="s">
        <v>128</v>
      </c>
      <c r="L652" s="31"/>
      <c r="M652" s="157" t="s">
        <v>1</v>
      </c>
      <c r="N652" s="158" t="s">
        <v>42</v>
      </c>
      <c r="O652" s="54"/>
      <c r="P652" s="159">
        <f>O652*H652</f>
        <v>0</v>
      </c>
      <c r="Q652" s="159">
        <v>2.7E-4</v>
      </c>
      <c r="R652" s="159">
        <f>Q652*H652</f>
        <v>0.19439999999999999</v>
      </c>
      <c r="S652" s="159">
        <v>0</v>
      </c>
      <c r="T652" s="160">
        <f>S652*H652</f>
        <v>0</v>
      </c>
      <c r="AR652" s="161" t="s">
        <v>334</v>
      </c>
      <c r="AT652" s="161" t="s">
        <v>124</v>
      </c>
      <c r="AU652" s="161" t="s">
        <v>87</v>
      </c>
      <c r="AY652" s="16" t="s">
        <v>121</v>
      </c>
      <c r="BE652" s="162">
        <f>IF(N652="základní",J652,0)</f>
        <v>0</v>
      </c>
      <c r="BF652" s="162">
        <f>IF(N652="snížená",J652,0)</f>
        <v>0</v>
      </c>
      <c r="BG652" s="162">
        <f>IF(N652="zákl. přenesená",J652,0)</f>
        <v>0</v>
      </c>
      <c r="BH652" s="162">
        <f>IF(N652="sníž. přenesená",J652,0)</f>
        <v>0</v>
      </c>
      <c r="BI652" s="162">
        <f>IF(N652="nulová",J652,0)</f>
        <v>0</v>
      </c>
      <c r="BJ652" s="16" t="s">
        <v>85</v>
      </c>
      <c r="BK652" s="162">
        <f>ROUND(I652*H652,2)</f>
        <v>0</v>
      </c>
      <c r="BL652" s="16" t="s">
        <v>334</v>
      </c>
      <c r="BM652" s="161" t="s">
        <v>820</v>
      </c>
    </row>
    <row r="653" spans="2:65" s="1" customFormat="1" ht="24" customHeight="1">
      <c r="B653" s="149"/>
      <c r="C653" s="150" t="s">
        <v>821</v>
      </c>
      <c r="D653" s="150" t="s">
        <v>124</v>
      </c>
      <c r="E653" s="151" t="s">
        <v>822</v>
      </c>
      <c r="F653" s="152" t="s">
        <v>823</v>
      </c>
      <c r="G653" s="153" t="s">
        <v>199</v>
      </c>
      <c r="H653" s="154">
        <v>720</v>
      </c>
      <c r="I653" s="155"/>
      <c r="J653" s="156">
        <f>ROUND(I653*H653,2)</f>
        <v>0</v>
      </c>
      <c r="K653" s="152" t="s">
        <v>128</v>
      </c>
      <c r="L653" s="31"/>
      <c r="M653" s="157" t="s">
        <v>1</v>
      </c>
      <c r="N653" s="158" t="s">
        <v>42</v>
      </c>
      <c r="O653" s="54"/>
      <c r="P653" s="159">
        <f>O653*H653</f>
        <v>0</v>
      </c>
      <c r="Q653" s="159">
        <v>0</v>
      </c>
      <c r="R653" s="159">
        <f>Q653*H653</f>
        <v>0</v>
      </c>
      <c r="S653" s="159">
        <v>0</v>
      </c>
      <c r="T653" s="160">
        <f>S653*H653</f>
        <v>0</v>
      </c>
      <c r="AR653" s="161" t="s">
        <v>334</v>
      </c>
      <c r="AT653" s="161" t="s">
        <v>124</v>
      </c>
      <c r="AU653" s="161" t="s">
        <v>87</v>
      </c>
      <c r="AY653" s="16" t="s">
        <v>121</v>
      </c>
      <c r="BE653" s="162">
        <f>IF(N653="základní",J653,0)</f>
        <v>0</v>
      </c>
      <c r="BF653" s="162">
        <f>IF(N653="snížená",J653,0)</f>
        <v>0</v>
      </c>
      <c r="BG653" s="162">
        <f>IF(N653="zákl. přenesená",J653,0)</f>
        <v>0</v>
      </c>
      <c r="BH653" s="162">
        <f>IF(N653="sníž. přenesená",J653,0)</f>
        <v>0</v>
      </c>
      <c r="BI653" s="162">
        <f>IF(N653="nulová",J653,0)</f>
        <v>0</v>
      </c>
      <c r="BJ653" s="16" t="s">
        <v>85</v>
      </c>
      <c r="BK653" s="162">
        <f>ROUND(I653*H653,2)</f>
        <v>0</v>
      </c>
      <c r="BL653" s="16" t="s">
        <v>334</v>
      </c>
      <c r="BM653" s="161" t="s">
        <v>824</v>
      </c>
    </row>
    <row r="654" spans="2:65" s="11" customFormat="1" ht="22.9" customHeight="1">
      <c r="B654" s="136"/>
      <c r="D654" s="137" t="s">
        <v>76</v>
      </c>
      <c r="E654" s="147" t="s">
        <v>825</v>
      </c>
      <c r="F654" s="147" t="s">
        <v>826</v>
      </c>
      <c r="I654" s="139"/>
      <c r="J654" s="148">
        <f>BK654</f>
        <v>0</v>
      </c>
      <c r="L654" s="136"/>
      <c r="M654" s="141"/>
      <c r="N654" s="142"/>
      <c r="O654" s="142"/>
      <c r="P654" s="143">
        <f>SUM(P655:P663)</f>
        <v>0</v>
      </c>
      <c r="Q654" s="142"/>
      <c r="R654" s="143">
        <f>SUM(R655:R663)</f>
        <v>0.44563150000000001</v>
      </c>
      <c r="S654" s="142"/>
      <c r="T654" s="144">
        <f>SUM(T655:T663)</f>
        <v>0</v>
      </c>
      <c r="AR654" s="137" t="s">
        <v>87</v>
      </c>
      <c r="AT654" s="145" t="s">
        <v>76</v>
      </c>
      <c r="AU654" s="145" t="s">
        <v>85</v>
      </c>
      <c r="AY654" s="137" t="s">
        <v>121</v>
      </c>
      <c r="BK654" s="146">
        <f>SUM(BK655:BK663)</f>
        <v>0</v>
      </c>
    </row>
    <row r="655" spans="2:65" s="1" customFormat="1" ht="24" customHeight="1">
      <c r="B655" s="149"/>
      <c r="C655" s="150" t="s">
        <v>827</v>
      </c>
      <c r="D655" s="150" t="s">
        <v>124</v>
      </c>
      <c r="E655" s="151" t="s">
        <v>828</v>
      </c>
      <c r="F655" s="152" t="s">
        <v>829</v>
      </c>
      <c r="G655" s="153" t="s">
        <v>199</v>
      </c>
      <c r="H655" s="154">
        <v>313.82499999999999</v>
      </c>
      <c r="I655" s="155"/>
      <c r="J655" s="156">
        <f>ROUND(I655*H655,2)</f>
        <v>0</v>
      </c>
      <c r="K655" s="152" t="s">
        <v>128</v>
      </c>
      <c r="L655" s="31"/>
      <c r="M655" s="157" t="s">
        <v>1</v>
      </c>
      <c r="N655" s="158" t="s">
        <v>42</v>
      </c>
      <c r="O655" s="54"/>
      <c r="P655" s="159">
        <f>O655*H655</f>
        <v>0</v>
      </c>
      <c r="Q655" s="159">
        <v>0</v>
      </c>
      <c r="R655" s="159">
        <f>Q655*H655</f>
        <v>0</v>
      </c>
      <c r="S655" s="159">
        <v>0</v>
      </c>
      <c r="T655" s="160">
        <f>S655*H655</f>
        <v>0</v>
      </c>
      <c r="AR655" s="161" t="s">
        <v>334</v>
      </c>
      <c r="AT655" s="161" t="s">
        <v>124</v>
      </c>
      <c r="AU655" s="161" t="s">
        <v>87</v>
      </c>
      <c r="AY655" s="16" t="s">
        <v>121</v>
      </c>
      <c r="BE655" s="162">
        <f>IF(N655="základní",J655,0)</f>
        <v>0</v>
      </c>
      <c r="BF655" s="162">
        <f>IF(N655="snížená",J655,0)</f>
        <v>0</v>
      </c>
      <c r="BG655" s="162">
        <f>IF(N655="zákl. přenesená",J655,0)</f>
        <v>0</v>
      </c>
      <c r="BH655" s="162">
        <f>IF(N655="sníž. přenesená",J655,0)</f>
        <v>0</v>
      </c>
      <c r="BI655" s="162">
        <f>IF(N655="nulová",J655,0)</f>
        <v>0</v>
      </c>
      <c r="BJ655" s="16" t="s">
        <v>85</v>
      </c>
      <c r="BK655" s="162">
        <f>ROUND(I655*H655,2)</f>
        <v>0</v>
      </c>
      <c r="BL655" s="16" t="s">
        <v>334</v>
      </c>
      <c r="BM655" s="161" t="s">
        <v>830</v>
      </c>
    </row>
    <row r="656" spans="2:65" s="12" customFormat="1">
      <c r="B656" s="169"/>
      <c r="D656" s="163" t="s">
        <v>201</v>
      </c>
      <c r="E656" s="170" t="s">
        <v>1</v>
      </c>
      <c r="F656" s="171" t="s">
        <v>601</v>
      </c>
      <c r="H656" s="172">
        <v>16.2</v>
      </c>
      <c r="I656" s="173"/>
      <c r="L656" s="169"/>
      <c r="M656" s="174"/>
      <c r="N656" s="175"/>
      <c r="O656" s="175"/>
      <c r="P656" s="175"/>
      <c r="Q656" s="175"/>
      <c r="R656" s="175"/>
      <c r="S656" s="175"/>
      <c r="T656" s="176"/>
      <c r="AT656" s="170" t="s">
        <v>201</v>
      </c>
      <c r="AU656" s="170" t="s">
        <v>87</v>
      </c>
      <c r="AV656" s="12" t="s">
        <v>87</v>
      </c>
      <c r="AW656" s="12" t="s">
        <v>32</v>
      </c>
      <c r="AX656" s="12" t="s">
        <v>77</v>
      </c>
      <c r="AY656" s="170" t="s">
        <v>121</v>
      </c>
    </row>
    <row r="657" spans="2:65" s="12" customFormat="1">
      <c r="B657" s="169"/>
      <c r="D657" s="163" t="s">
        <v>201</v>
      </c>
      <c r="E657" s="170" t="s">
        <v>1</v>
      </c>
      <c r="F657" s="171" t="s">
        <v>602</v>
      </c>
      <c r="H657" s="172">
        <v>71.875</v>
      </c>
      <c r="I657" s="173"/>
      <c r="L657" s="169"/>
      <c r="M657" s="174"/>
      <c r="N657" s="175"/>
      <c r="O657" s="175"/>
      <c r="P657" s="175"/>
      <c r="Q657" s="175"/>
      <c r="R657" s="175"/>
      <c r="S657" s="175"/>
      <c r="T657" s="176"/>
      <c r="AT657" s="170" t="s">
        <v>201</v>
      </c>
      <c r="AU657" s="170" t="s">
        <v>87</v>
      </c>
      <c r="AV657" s="12" t="s">
        <v>87</v>
      </c>
      <c r="AW657" s="12" t="s">
        <v>32</v>
      </c>
      <c r="AX657" s="12" t="s">
        <v>77</v>
      </c>
      <c r="AY657" s="170" t="s">
        <v>121</v>
      </c>
    </row>
    <row r="658" spans="2:65" s="12" customFormat="1">
      <c r="B658" s="169"/>
      <c r="D658" s="163" t="s">
        <v>201</v>
      </c>
      <c r="E658" s="170" t="s">
        <v>1</v>
      </c>
      <c r="F658" s="171" t="s">
        <v>831</v>
      </c>
      <c r="H658" s="172">
        <v>225.75</v>
      </c>
      <c r="I658" s="173"/>
      <c r="L658" s="169"/>
      <c r="M658" s="174"/>
      <c r="N658" s="175"/>
      <c r="O658" s="175"/>
      <c r="P658" s="175"/>
      <c r="Q658" s="175"/>
      <c r="R658" s="175"/>
      <c r="S658" s="175"/>
      <c r="T658" s="176"/>
      <c r="AT658" s="170" t="s">
        <v>201</v>
      </c>
      <c r="AU658" s="170" t="s">
        <v>87</v>
      </c>
      <c r="AV658" s="12" t="s">
        <v>87</v>
      </c>
      <c r="AW658" s="12" t="s">
        <v>32</v>
      </c>
      <c r="AX658" s="12" t="s">
        <v>77</v>
      </c>
      <c r="AY658" s="170" t="s">
        <v>121</v>
      </c>
    </row>
    <row r="659" spans="2:65" s="13" customFormat="1">
      <c r="B659" s="177"/>
      <c r="D659" s="163" t="s">
        <v>201</v>
      </c>
      <c r="E659" s="178" t="s">
        <v>1</v>
      </c>
      <c r="F659" s="179" t="s">
        <v>208</v>
      </c>
      <c r="H659" s="180">
        <v>313.82499999999999</v>
      </c>
      <c r="I659" s="181"/>
      <c r="L659" s="177"/>
      <c r="M659" s="182"/>
      <c r="N659" s="183"/>
      <c r="O659" s="183"/>
      <c r="P659" s="183"/>
      <c r="Q659" s="183"/>
      <c r="R659" s="183"/>
      <c r="S659" s="183"/>
      <c r="T659" s="184"/>
      <c r="AT659" s="178" t="s">
        <v>201</v>
      </c>
      <c r="AU659" s="178" t="s">
        <v>87</v>
      </c>
      <c r="AV659" s="13" t="s">
        <v>140</v>
      </c>
      <c r="AW659" s="13" t="s">
        <v>32</v>
      </c>
      <c r="AX659" s="13" t="s">
        <v>85</v>
      </c>
      <c r="AY659" s="178" t="s">
        <v>121</v>
      </c>
    </row>
    <row r="660" spans="2:65" s="1" customFormat="1" ht="16.5" customHeight="1">
      <c r="B660" s="149"/>
      <c r="C660" s="193" t="s">
        <v>832</v>
      </c>
      <c r="D660" s="193" t="s">
        <v>339</v>
      </c>
      <c r="E660" s="194" t="s">
        <v>833</v>
      </c>
      <c r="F660" s="195" t="s">
        <v>834</v>
      </c>
      <c r="G660" s="196" t="s">
        <v>199</v>
      </c>
      <c r="H660" s="197">
        <v>313.82499999999999</v>
      </c>
      <c r="I660" s="198"/>
      <c r="J660" s="199">
        <f>ROUND(I660*H660,2)</f>
        <v>0</v>
      </c>
      <c r="K660" s="195" t="s">
        <v>1</v>
      </c>
      <c r="L660" s="200"/>
      <c r="M660" s="201" t="s">
        <v>1</v>
      </c>
      <c r="N660" s="202" t="s">
        <v>42</v>
      </c>
      <c r="O660" s="54"/>
      <c r="P660" s="159">
        <f>O660*H660</f>
        <v>0</v>
      </c>
      <c r="Q660" s="159">
        <v>1.42E-3</v>
      </c>
      <c r="R660" s="159">
        <f>Q660*H660</f>
        <v>0.44563150000000001</v>
      </c>
      <c r="S660" s="159">
        <v>0</v>
      </c>
      <c r="T660" s="160">
        <f>S660*H660</f>
        <v>0</v>
      </c>
      <c r="AR660" s="161" t="s">
        <v>440</v>
      </c>
      <c r="AT660" s="161" t="s">
        <v>339</v>
      </c>
      <c r="AU660" s="161" t="s">
        <v>87</v>
      </c>
      <c r="AY660" s="16" t="s">
        <v>121</v>
      </c>
      <c r="BE660" s="162">
        <f>IF(N660="základní",J660,0)</f>
        <v>0</v>
      </c>
      <c r="BF660" s="162">
        <f>IF(N660="snížená",J660,0)</f>
        <v>0</v>
      </c>
      <c r="BG660" s="162">
        <f>IF(N660="zákl. přenesená",J660,0)</f>
        <v>0</v>
      </c>
      <c r="BH660" s="162">
        <f>IF(N660="sníž. přenesená",J660,0)</f>
        <v>0</v>
      </c>
      <c r="BI660" s="162">
        <f>IF(N660="nulová",J660,0)</f>
        <v>0</v>
      </c>
      <c r="BJ660" s="16" t="s">
        <v>85</v>
      </c>
      <c r="BK660" s="162">
        <f>ROUND(I660*H660,2)</f>
        <v>0</v>
      </c>
      <c r="BL660" s="16" t="s">
        <v>334</v>
      </c>
      <c r="BM660" s="161" t="s">
        <v>835</v>
      </c>
    </row>
    <row r="661" spans="2:65" s="1" customFormat="1" ht="24" customHeight="1">
      <c r="B661" s="149"/>
      <c r="C661" s="150" t="s">
        <v>836</v>
      </c>
      <c r="D661" s="150" t="s">
        <v>124</v>
      </c>
      <c r="E661" s="151" t="s">
        <v>837</v>
      </c>
      <c r="F661" s="152" t="s">
        <v>838</v>
      </c>
      <c r="G661" s="153" t="s">
        <v>460</v>
      </c>
      <c r="H661" s="154">
        <v>0.44600000000000001</v>
      </c>
      <c r="I661" s="155"/>
      <c r="J661" s="156">
        <f>ROUND(I661*H661,2)</f>
        <v>0</v>
      </c>
      <c r="K661" s="152" t="s">
        <v>128</v>
      </c>
      <c r="L661" s="31"/>
      <c r="M661" s="157" t="s">
        <v>1</v>
      </c>
      <c r="N661" s="158" t="s">
        <v>42</v>
      </c>
      <c r="O661" s="54"/>
      <c r="P661" s="159">
        <f>O661*H661</f>
        <v>0</v>
      </c>
      <c r="Q661" s="159">
        <v>0</v>
      </c>
      <c r="R661" s="159">
        <f>Q661*H661</f>
        <v>0</v>
      </c>
      <c r="S661" s="159">
        <v>0</v>
      </c>
      <c r="T661" s="160">
        <f>S661*H661</f>
        <v>0</v>
      </c>
      <c r="AR661" s="161" t="s">
        <v>334</v>
      </c>
      <c r="AT661" s="161" t="s">
        <v>124</v>
      </c>
      <c r="AU661" s="161" t="s">
        <v>87</v>
      </c>
      <c r="AY661" s="16" t="s">
        <v>121</v>
      </c>
      <c r="BE661" s="162">
        <f>IF(N661="základní",J661,0)</f>
        <v>0</v>
      </c>
      <c r="BF661" s="162">
        <f>IF(N661="snížená",J661,0)</f>
        <v>0</v>
      </c>
      <c r="BG661" s="162">
        <f>IF(N661="zákl. přenesená",J661,0)</f>
        <v>0</v>
      </c>
      <c r="BH661" s="162">
        <f>IF(N661="sníž. přenesená",J661,0)</f>
        <v>0</v>
      </c>
      <c r="BI661" s="162">
        <f>IF(N661="nulová",J661,0)</f>
        <v>0</v>
      </c>
      <c r="BJ661" s="16" t="s">
        <v>85</v>
      </c>
      <c r="BK661" s="162">
        <f>ROUND(I661*H661,2)</f>
        <v>0</v>
      </c>
      <c r="BL661" s="16" t="s">
        <v>334</v>
      </c>
      <c r="BM661" s="161" t="s">
        <v>839</v>
      </c>
    </row>
    <row r="662" spans="2:65" s="1" customFormat="1" ht="24" customHeight="1">
      <c r="B662" s="149"/>
      <c r="C662" s="150" t="s">
        <v>840</v>
      </c>
      <c r="D662" s="150" t="s">
        <v>124</v>
      </c>
      <c r="E662" s="151" t="s">
        <v>841</v>
      </c>
      <c r="F662" s="152" t="s">
        <v>842</v>
      </c>
      <c r="G662" s="153" t="s">
        <v>460</v>
      </c>
      <c r="H662" s="154">
        <v>0.44600000000000001</v>
      </c>
      <c r="I662" s="155"/>
      <c r="J662" s="156">
        <f>ROUND(I662*H662,2)</f>
        <v>0</v>
      </c>
      <c r="K662" s="152" t="s">
        <v>128</v>
      </c>
      <c r="L662" s="31"/>
      <c r="M662" s="157" t="s">
        <v>1</v>
      </c>
      <c r="N662" s="158" t="s">
        <v>42</v>
      </c>
      <c r="O662" s="54"/>
      <c r="P662" s="159">
        <f>O662*H662</f>
        <v>0</v>
      </c>
      <c r="Q662" s="159">
        <v>0</v>
      </c>
      <c r="R662" s="159">
        <f>Q662*H662</f>
        <v>0</v>
      </c>
      <c r="S662" s="159">
        <v>0</v>
      </c>
      <c r="T662" s="160">
        <f>S662*H662</f>
        <v>0</v>
      </c>
      <c r="AR662" s="161" t="s">
        <v>334</v>
      </c>
      <c r="AT662" s="161" t="s">
        <v>124</v>
      </c>
      <c r="AU662" s="161" t="s">
        <v>87</v>
      </c>
      <c r="AY662" s="16" t="s">
        <v>121</v>
      </c>
      <c r="BE662" s="162">
        <f>IF(N662="základní",J662,0)</f>
        <v>0</v>
      </c>
      <c r="BF662" s="162">
        <f>IF(N662="snížená",J662,0)</f>
        <v>0</v>
      </c>
      <c r="BG662" s="162">
        <f>IF(N662="zákl. přenesená",J662,0)</f>
        <v>0</v>
      </c>
      <c r="BH662" s="162">
        <f>IF(N662="sníž. přenesená",J662,0)</f>
        <v>0</v>
      </c>
      <c r="BI662" s="162">
        <f>IF(N662="nulová",J662,0)</f>
        <v>0</v>
      </c>
      <c r="BJ662" s="16" t="s">
        <v>85</v>
      </c>
      <c r="BK662" s="162">
        <f>ROUND(I662*H662,2)</f>
        <v>0</v>
      </c>
      <c r="BL662" s="16" t="s">
        <v>334</v>
      </c>
      <c r="BM662" s="161" t="s">
        <v>843</v>
      </c>
    </row>
    <row r="663" spans="2:65" s="1" customFormat="1" ht="24" customHeight="1">
      <c r="B663" s="149"/>
      <c r="C663" s="150" t="s">
        <v>844</v>
      </c>
      <c r="D663" s="150" t="s">
        <v>124</v>
      </c>
      <c r="E663" s="151" t="s">
        <v>845</v>
      </c>
      <c r="F663" s="152" t="s">
        <v>846</v>
      </c>
      <c r="G663" s="153" t="s">
        <v>460</v>
      </c>
      <c r="H663" s="154">
        <v>0.44600000000000001</v>
      </c>
      <c r="I663" s="155"/>
      <c r="J663" s="156">
        <f>ROUND(I663*H663,2)</f>
        <v>0</v>
      </c>
      <c r="K663" s="152" t="s">
        <v>128</v>
      </c>
      <c r="L663" s="31"/>
      <c r="M663" s="203" t="s">
        <v>1</v>
      </c>
      <c r="N663" s="204" t="s">
        <v>42</v>
      </c>
      <c r="O663" s="167"/>
      <c r="P663" s="205">
        <f>O663*H663</f>
        <v>0</v>
      </c>
      <c r="Q663" s="205">
        <v>0</v>
      </c>
      <c r="R663" s="205">
        <f>Q663*H663</f>
        <v>0</v>
      </c>
      <c r="S663" s="205">
        <v>0</v>
      </c>
      <c r="T663" s="206">
        <f>S663*H663</f>
        <v>0</v>
      </c>
      <c r="AR663" s="161" t="s">
        <v>334</v>
      </c>
      <c r="AT663" s="161" t="s">
        <v>124</v>
      </c>
      <c r="AU663" s="161" t="s">
        <v>87</v>
      </c>
      <c r="AY663" s="16" t="s">
        <v>121</v>
      </c>
      <c r="BE663" s="162">
        <f>IF(N663="základní",J663,0)</f>
        <v>0</v>
      </c>
      <c r="BF663" s="162">
        <f>IF(N663="snížená",J663,0)</f>
        <v>0</v>
      </c>
      <c r="BG663" s="162">
        <f>IF(N663="zákl. přenesená",J663,0)</f>
        <v>0</v>
      </c>
      <c r="BH663" s="162">
        <f>IF(N663="sníž. přenesená",J663,0)</f>
        <v>0</v>
      </c>
      <c r="BI663" s="162">
        <f>IF(N663="nulová",J663,0)</f>
        <v>0</v>
      </c>
      <c r="BJ663" s="16" t="s">
        <v>85</v>
      </c>
      <c r="BK663" s="162">
        <f>ROUND(I663*H663,2)</f>
        <v>0</v>
      </c>
      <c r="BL663" s="16" t="s">
        <v>334</v>
      </c>
      <c r="BM663" s="161" t="s">
        <v>847</v>
      </c>
    </row>
    <row r="664" spans="2:65" s="1" customFormat="1" ht="6.95" customHeight="1">
      <c r="B664" s="43"/>
      <c r="C664" s="44"/>
      <c r="D664" s="44"/>
      <c r="E664" s="44"/>
      <c r="F664" s="44"/>
      <c r="G664" s="44"/>
      <c r="H664" s="44"/>
      <c r="I664" s="111"/>
      <c r="J664" s="44"/>
      <c r="K664" s="44"/>
      <c r="L664" s="31"/>
    </row>
  </sheetData>
  <autoFilter ref="C131:K663"/>
  <mergeCells count="9">
    <mergeCell ref="E87:H87"/>
    <mergeCell ref="E122:H122"/>
    <mergeCell ref="E124:H12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00 - Vedlejší a ostatní n...</vt:lpstr>
      <vt:lpstr>01 - Výměna oken</vt:lpstr>
      <vt:lpstr>'00 - Vedlejší a ostatní n...'!Názvy_tisku</vt:lpstr>
      <vt:lpstr>'01 - Výměna oken'!Názvy_tisku</vt:lpstr>
      <vt:lpstr>'Rekapitulace stavby'!Názvy_tisku</vt:lpstr>
      <vt:lpstr>'00 - Vedlejší a ostatní n...'!Oblast_tisku</vt:lpstr>
      <vt:lpstr>'01 - Výměna oken'!Oblast_tisku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Aleš Vojtěch</dc:creator>
  <cp:lastModifiedBy>Vlastimil Černý</cp:lastModifiedBy>
  <dcterms:created xsi:type="dcterms:W3CDTF">2019-03-06T12:01:22Z</dcterms:created>
  <dcterms:modified xsi:type="dcterms:W3CDTF">2019-03-11T08:23:17Z</dcterms:modified>
</cp:coreProperties>
</file>